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Projekty_EU\IROP_Kultura\Příhrádek Pce\5_PD\55_PD_vnitrni_vyb\PD VV Příhrádek Pardubice ZD VŘ 2\"/>
    </mc:Choice>
  </mc:AlternateContent>
  <bookViews>
    <workbookView xWindow="0" yWindow="0" windowWidth="28800" windowHeight="10935"/>
  </bookViews>
  <sheets>
    <sheet name="Rekapitulace " sheetId="1" r:id="rId1"/>
    <sheet name="03.01 - Mobiliář expozice" sheetId="2" r:id="rId2"/>
    <sheet name="03.02 - Nábytek atypický" sheetId="3" r:id="rId3"/>
    <sheet name="04.01 - Audio video" sheetId="5" r:id="rId4"/>
    <sheet name="03.04 - Osvětlení" sheetId="6" r:id="rId5"/>
    <sheet name="03.05 - Technologie" sheetId="7" r:id="rId6"/>
    <sheet name="04.02 - Grafika" sheetId="8" r:id="rId7"/>
  </sheets>
  <definedNames>
    <definedName name="_xlnm._FilterDatabase" localSheetId="1" hidden="1">'03.01 - Mobiliář expozice'!$C$75:$M$106</definedName>
    <definedName name="_xlnm._FilterDatabase" localSheetId="2" hidden="1">'03.02 - Nábytek atypický'!$C$75:$M$155</definedName>
    <definedName name="_xlnm._FilterDatabase" localSheetId="4" hidden="1">'03.04 - Osvětlení'!$C$75:$N$90</definedName>
    <definedName name="_xlnm._FilterDatabase" localSheetId="5" hidden="1">'03.05 - Technologie'!$C$75:$N$88</definedName>
    <definedName name="_xlnm._FilterDatabase" localSheetId="3" hidden="1">'04.01 - Audio video'!$C$80:$N$136</definedName>
    <definedName name="_xlnm._FilterDatabase" localSheetId="6" hidden="1">'04.02 - Grafika'!$C$75:$N$85</definedName>
    <definedName name="_xlnm.Print_Titles" localSheetId="1">'03.01 - Mobiliář expozice'!$75:$75</definedName>
    <definedName name="_xlnm.Print_Titles" localSheetId="2">'03.02 - Nábytek atypický'!$75:$75</definedName>
    <definedName name="_xlnm.Print_Titles" localSheetId="4">'03.04 - Osvětlení'!$75:$75</definedName>
    <definedName name="_xlnm.Print_Titles" localSheetId="5">'03.05 - Technologie'!$75:$75</definedName>
    <definedName name="_xlnm.Print_Titles" localSheetId="3">'04.01 - Audio video'!$80:$80</definedName>
    <definedName name="_xlnm.Print_Titles" localSheetId="6">'04.02 - Grafika'!$75:$75</definedName>
    <definedName name="_xlnm.Print_Titles" localSheetId="0">'Rekapitulace '!$49:$49</definedName>
    <definedName name="_xlnm.Print_Area" localSheetId="1">'03.01 - Mobiliář expozice'!$C$4:$M$36,'03.01 - Mobiliář expozice'!$C$42:$M$56,'03.01 - Mobiliář expozice'!$C$63:$N$106</definedName>
    <definedName name="_xlnm.Print_Area" localSheetId="2">'03.02 - Nábytek atypický'!$C$4:$M$36,'03.02 - Nábytek atypický'!$C$42:$M$57,'03.02 - Nábytek atypický'!$C$63:$N$155</definedName>
    <definedName name="_xlnm.Print_Area" localSheetId="4">'03.04 - Osvětlení'!$D$4:$N$36,'03.04 - Osvětlení'!$C$42:$N$56,'03.04 - Osvětlení'!$C$63:$O$91</definedName>
    <definedName name="_xlnm.Print_Area" localSheetId="5">'03.05 - Technologie'!$D$4:$N$36,'03.05 - Technologie'!$C$42:$M$56,'03.05 - Technologie'!$C$63:$O$88</definedName>
    <definedName name="_xlnm.Print_Area" localSheetId="3">'04.01 - Audio video'!$D$4:$N$36,'04.01 - Audio video'!$C$42:$N$61,'04.01 - Audio video'!$C$68:$O$136</definedName>
    <definedName name="_xlnm.Print_Area" localSheetId="6">'04.02 - Grafika'!$C$4:$N$36,'04.02 - Grafika'!$C$42:$N$56,'04.02 - Grafika'!$C$63:$O$85</definedName>
    <definedName name="_xlnm.Print_Area" localSheetId="0">'Rekapitulace '!$D$4:$AO$33,'Rekapitulace '!$C$39:$AQ$58</definedName>
  </definedNames>
  <calcPr calcId="152511" iterateDelta="1E-4"/>
</workbook>
</file>

<file path=xl/calcChain.xml><?xml version="1.0" encoding="utf-8"?>
<calcChain xmlns="http://schemas.openxmlformats.org/spreadsheetml/2006/main">
  <c r="M136" i="5" l="1"/>
  <c r="O136" i="5" s="1"/>
  <c r="M135" i="5"/>
  <c r="O135" i="5" s="1"/>
  <c r="M134" i="5"/>
  <c r="O134" i="5" s="1"/>
  <c r="M133" i="5"/>
  <c r="O133" i="5" s="1"/>
  <c r="M131" i="5"/>
  <c r="O131" i="5" s="1"/>
  <c r="M130" i="5"/>
  <c r="O130" i="5" s="1"/>
  <c r="M129" i="5"/>
  <c r="O129" i="5" s="1"/>
  <c r="M128" i="5"/>
  <c r="O128" i="5" s="1"/>
  <c r="M127" i="5"/>
  <c r="O127" i="5" s="1"/>
  <c r="M126" i="5"/>
  <c r="M124" i="5"/>
  <c r="O124" i="5" s="1"/>
  <c r="M123" i="5"/>
  <c r="O123" i="5" s="1"/>
  <c r="M122" i="5"/>
  <c r="O122" i="5" s="1"/>
  <c r="M121" i="5"/>
  <c r="O121" i="5" s="1"/>
  <c r="M120" i="5"/>
  <c r="O120" i="5" s="1"/>
  <c r="M119" i="5"/>
  <c r="O119" i="5" s="1"/>
  <c r="M118" i="5"/>
  <c r="O118" i="5" s="1"/>
  <c r="M117" i="5"/>
  <c r="O117" i="5" s="1"/>
  <c r="M116" i="5"/>
  <c r="O116" i="5" s="1"/>
  <c r="M115" i="5"/>
  <c r="O115" i="5" s="1"/>
  <c r="M114" i="5"/>
  <c r="O114" i="5" s="1"/>
  <c r="M112" i="5"/>
  <c r="O112" i="5" s="1"/>
  <c r="M111" i="5"/>
  <c r="O111" i="5" s="1"/>
  <c r="M110" i="5"/>
  <c r="O110" i="5" s="1"/>
  <c r="M109" i="5"/>
  <c r="O109" i="5" s="1"/>
  <c r="M108" i="5"/>
  <c r="O108" i="5" s="1"/>
  <c r="M107" i="5"/>
  <c r="O107" i="5" s="1"/>
  <c r="M106" i="5"/>
  <c r="O106" i="5" s="1"/>
  <c r="M104" i="5"/>
  <c r="O104" i="5" s="1"/>
  <c r="M103" i="5"/>
  <c r="O103" i="5" s="1"/>
  <c r="M102" i="5"/>
  <c r="O102" i="5" s="1"/>
  <c r="M101" i="5"/>
  <c r="O101" i="5" s="1"/>
  <c r="M100" i="5"/>
  <c r="O100" i="5" s="1"/>
  <c r="M99" i="5"/>
  <c r="O99" i="5" s="1"/>
  <c r="M98" i="5"/>
  <c r="O98" i="5" s="1"/>
  <c r="M97" i="5"/>
  <c r="O97" i="5" s="1"/>
  <c r="M96" i="5"/>
  <c r="O96" i="5" s="1"/>
  <c r="M95" i="5"/>
  <c r="O95" i="5" s="1"/>
  <c r="O94" i="5"/>
  <c r="M94" i="5"/>
  <c r="M93" i="5"/>
  <c r="O93" i="5" s="1"/>
  <c r="M92" i="5"/>
  <c r="O92" i="5" s="1"/>
  <c r="M91" i="5"/>
  <c r="O91" i="5" s="1"/>
  <c r="M90" i="5"/>
  <c r="O90" i="5" s="1"/>
  <c r="M89" i="5"/>
  <c r="O89" i="5" s="1"/>
  <c r="M88" i="5"/>
  <c r="O88" i="5" s="1"/>
  <c r="M87" i="5"/>
  <c r="O87" i="5" s="1"/>
  <c r="M86" i="5"/>
  <c r="O86" i="5" s="1"/>
  <c r="M85" i="5"/>
  <c r="O85" i="5" s="1"/>
  <c r="M84" i="5"/>
  <c r="O84" i="5" s="1"/>
  <c r="M83" i="5"/>
  <c r="O83" i="5" s="1"/>
  <c r="M82" i="5" l="1"/>
  <c r="M125" i="5"/>
  <c r="M132" i="5"/>
  <c r="M113" i="5"/>
  <c r="M105" i="5"/>
  <c r="O126" i="5"/>
  <c r="M77" i="8"/>
  <c r="M81" i="5" l="1"/>
  <c r="BN91" i="6"/>
  <c r="BL91" i="6"/>
  <c r="BK91" i="6"/>
  <c r="BJ91" i="6"/>
  <c r="BI91" i="6"/>
  <c r="W91" i="6"/>
  <c r="U91" i="6"/>
  <c r="S91" i="6"/>
  <c r="M91" i="6"/>
  <c r="O91" i="6" s="1"/>
  <c r="BH91" i="6" l="1"/>
  <c r="L79" i="2"/>
  <c r="L78" i="2"/>
  <c r="N78" i="2" s="1"/>
  <c r="L77" i="2"/>
  <c r="L151" i="3" l="1"/>
  <c r="N151" i="3" s="1"/>
  <c r="L148" i="3"/>
  <c r="N148" i="3" s="1"/>
  <c r="L122" i="3" l="1"/>
  <c r="N122" i="3" s="1"/>
  <c r="AY57" i="1" l="1"/>
  <c r="AX57" i="1"/>
  <c r="BL85" i="8"/>
  <c r="BK85" i="8"/>
  <c r="BJ85" i="8"/>
  <c r="BI85" i="8"/>
  <c r="W85" i="8"/>
  <c r="U85" i="8"/>
  <c r="S85" i="8"/>
  <c r="BN85" i="8"/>
  <c r="M85" i="8"/>
  <c r="BH85" i="8" s="1"/>
  <c r="BL84" i="8"/>
  <c r="BK84" i="8"/>
  <c r="BJ84" i="8"/>
  <c r="BI84" i="8"/>
  <c r="W84" i="8"/>
  <c r="U84" i="8"/>
  <c r="S84" i="8"/>
  <c r="BN84" i="8"/>
  <c r="M84" i="8"/>
  <c r="BH84" i="8" s="1"/>
  <c r="BL83" i="8"/>
  <c r="BK83" i="8"/>
  <c r="BJ83" i="8"/>
  <c r="BI83" i="8"/>
  <c r="W83" i="8"/>
  <c r="U83" i="8"/>
  <c r="S83" i="8"/>
  <c r="BN83" i="8"/>
  <c r="M83" i="8"/>
  <c r="BH83" i="8" s="1"/>
  <c r="BL82" i="8"/>
  <c r="BK82" i="8"/>
  <c r="BJ82" i="8"/>
  <c r="BI82" i="8"/>
  <c r="W82" i="8"/>
  <c r="U82" i="8"/>
  <c r="S82" i="8"/>
  <c r="BN82" i="8"/>
  <c r="M82" i="8"/>
  <c r="BH82" i="8" s="1"/>
  <c r="BL81" i="8"/>
  <c r="BK81" i="8"/>
  <c r="BJ81" i="8"/>
  <c r="BI81" i="8"/>
  <c r="W81" i="8"/>
  <c r="U81" i="8"/>
  <c r="S81" i="8"/>
  <c r="BN81" i="8"/>
  <c r="M81" i="8"/>
  <c r="BH81" i="8" s="1"/>
  <c r="BL80" i="8"/>
  <c r="BK80" i="8"/>
  <c r="BJ80" i="8"/>
  <c r="BI80" i="8"/>
  <c r="W80" i="8"/>
  <c r="U80" i="8"/>
  <c r="S80" i="8"/>
  <c r="BN80" i="8"/>
  <c r="M80" i="8"/>
  <c r="BH80" i="8" s="1"/>
  <c r="BL79" i="8"/>
  <c r="BK79" i="8"/>
  <c r="BJ79" i="8"/>
  <c r="BI79" i="8"/>
  <c r="W79" i="8"/>
  <c r="U79" i="8"/>
  <c r="S79" i="8"/>
  <c r="BN79" i="8"/>
  <c r="M79" i="8"/>
  <c r="O79" i="8" s="1"/>
  <c r="BL78" i="8"/>
  <c r="BK78" i="8"/>
  <c r="BJ78" i="8"/>
  <c r="BI78" i="8"/>
  <c r="W78" i="8"/>
  <c r="U78" i="8"/>
  <c r="S78" i="8"/>
  <c r="BN78" i="8"/>
  <c r="M78" i="8"/>
  <c r="BH78" i="8" s="1"/>
  <c r="BL77" i="8"/>
  <c r="BK77" i="8"/>
  <c r="BJ77" i="8"/>
  <c r="BI77" i="8"/>
  <c r="W77" i="8"/>
  <c r="U77" i="8"/>
  <c r="S77" i="8"/>
  <c r="BN77" i="8"/>
  <c r="E68" i="8"/>
  <c r="E47" i="8"/>
  <c r="E21" i="8"/>
  <c r="M51" i="8" s="1"/>
  <c r="E18" i="8"/>
  <c r="E15" i="8"/>
  <c r="E7" i="8"/>
  <c r="E66" i="8" s="1"/>
  <c r="AY56" i="1"/>
  <c r="AX56" i="1"/>
  <c r="BL88" i="7"/>
  <c r="BK88" i="7"/>
  <c r="BJ88" i="7"/>
  <c r="BI88" i="7"/>
  <c r="W88" i="7"/>
  <c r="U88" i="7"/>
  <c r="S88" i="7"/>
  <c r="BN88" i="7"/>
  <c r="M88" i="7"/>
  <c r="BH88" i="7" s="1"/>
  <c r="BL87" i="7"/>
  <c r="BK87" i="7"/>
  <c r="BJ87" i="7"/>
  <c r="BI87" i="7"/>
  <c r="W87" i="7"/>
  <c r="U87" i="7"/>
  <c r="S87" i="7"/>
  <c r="BN87" i="7"/>
  <c r="M87" i="7"/>
  <c r="BH87" i="7" s="1"/>
  <c r="BL86" i="7"/>
  <c r="BK86" i="7"/>
  <c r="BJ86" i="7"/>
  <c r="BI86" i="7"/>
  <c r="W86" i="7"/>
  <c r="U86" i="7"/>
  <c r="S86" i="7"/>
  <c r="BN86" i="7"/>
  <c r="M86" i="7"/>
  <c r="BH86" i="7" s="1"/>
  <c r="BL85" i="7"/>
  <c r="BK85" i="7"/>
  <c r="BJ85" i="7"/>
  <c r="BI85" i="7"/>
  <c r="W85" i="7"/>
  <c r="U85" i="7"/>
  <c r="S85" i="7"/>
  <c r="BN85" i="7"/>
  <c r="M85" i="7"/>
  <c r="BH85" i="7" s="1"/>
  <c r="BL84" i="7"/>
  <c r="BK84" i="7"/>
  <c r="BJ84" i="7"/>
  <c r="BI84" i="7"/>
  <c r="W84" i="7"/>
  <c r="U84" i="7"/>
  <c r="S84" i="7"/>
  <c r="BN84" i="7"/>
  <c r="M84" i="7"/>
  <c r="BH84" i="7" s="1"/>
  <c r="BL83" i="7"/>
  <c r="BK83" i="7"/>
  <c r="BJ83" i="7"/>
  <c r="BI83" i="7"/>
  <c r="W83" i="7"/>
  <c r="U83" i="7"/>
  <c r="S83" i="7"/>
  <c r="BN83" i="7"/>
  <c r="M83" i="7"/>
  <c r="BH83" i="7" s="1"/>
  <c r="BL82" i="7"/>
  <c r="BK82" i="7"/>
  <c r="BJ82" i="7"/>
  <c r="BI82" i="7"/>
  <c r="W82" i="7"/>
  <c r="U82" i="7"/>
  <c r="S82" i="7"/>
  <c r="BN82" i="7"/>
  <c r="M82" i="7"/>
  <c r="BH82" i="7" s="1"/>
  <c r="BL81" i="7"/>
  <c r="BK81" i="7"/>
  <c r="BJ81" i="7"/>
  <c r="BI81" i="7"/>
  <c r="W81" i="7"/>
  <c r="U81" i="7"/>
  <c r="S81" i="7"/>
  <c r="BN81" i="7"/>
  <c r="M81" i="7"/>
  <c r="BH81" i="7" s="1"/>
  <c r="BL80" i="7"/>
  <c r="BK80" i="7"/>
  <c r="BJ80" i="7"/>
  <c r="BI80" i="7"/>
  <c r="W80" i="7"/>
  <c r="U80" i="7"/>
  <c r="S80" i="7"/>
  <c r="BN80" i="7"/>
  <c r="M80" i="7"/>
  <c r="BH80" i="7" s="1"/>
  <c r="BL79" i="7"/>
  <c r="BK79" i="7"/>
  <c r="BJ79" i="7"/>
  <c r="BI79" i="7"/>
  <c r="W79" i="7"/>
  <c r="U79" i="7"/>
  <c r="S79" i="7"/>
  <c r="BN79" i="7"/>
  <c r="M79" i="7"/>
  <c r="BH79" i="7" s="1"/>
  <c r="BL78" i="7"/>
  <c r="BK78" i="7"/>
  <c r="BJ78" i="7"/>
  <c r="BI78" i="7"/>
  <c r="W78" i="7"/>
  <c r="U78" i="7"/>
  <c r="S78" i="7"/>
  <c r="BN78" i="7"/>
  <c r="M78" i="7"/>
  <c r="BH78" i="7" s="1"/>
  <c r="BL77" i="7"/>
  <c r="BK77" i="7"/>
  <c r="BJ77" i="7"/>
  <c r="BI77" i="7"/>
  <c r="W77" i="7"/>
  <c r="U77" i="7"/>
  <c r="U76" i="7" s="1"/>
  <c r="S77" i="7"/>
  <c r="BN77" i="7"/>
  <c r="M77" i="7"/>
  <c r="E68" i="7"/>
  <c r="E47" i="7"/>
  <c r="E21" i="7"/>
  <c r="E18" i="7"/>
  <c r="E15" i="7"/>
  <c r="E7" i="7"/>
  <c r="E45" i="7" s="1"/>
  <c r="AY55" i="1"/>
  <c r="AX55" i="1"/>
  <c r="BL90" i="6"/>
  <c r="BK90" i="6"/>
  <c r="BJ90" i="6"/>
  <c r="BI90" i="6"/>
  <c r="W90" i="6"/>
  <c r="U90" i="6"/>
  <c r="S90" i="6"/>
  <c r="BN90" i="6"/>
  <c r="M90" i="6"/>
  <c r="BH90" i="6" s="1"/>
  <c r="BL89" i="6"/>
  <c r="BK89" i="6"/>
  <c r="BJ89" i="6"/>
  <c r="BI89" i="6"/>
  <c r="W89" i="6"/>
  <c r="U89" i="6"/>
  <c r="S89" i="6"/>
  <c r="BN89" i="6"/>
  <c r="M89" i="6"/>
  <c r="BH89" i="6" s="1"/>
  <c r="BL88" i="6"/>
  <c r="BK88" i="6"/>
  <c r="BJ88" i="6"/>
  <c r="BI88" i="6"/>
  <c r="W88" i="6"/>
  <c r="U88" i="6"/>
  <c r="S88" i="6"/>
  <c r="BN88" i="6"/>
  <c r="M88" i="6"/>
  <c r="BH88" i="6" s="1"/>
  <c r="BL87" i="6"/>
  <c r="BK87" i="6"/>
  <c r="BJ87" i="6"/>
  <c r="BI87" i="6"/>
  <c r="W87" i="6"/>
  <c r="U87" i="6"/>
  <c r="S87" i="6"/>
  <c r="BN87" i="6"/>
  <c r="M87" i="6"/>
  <c r="BH87" i="6" s="1"/>
  <c r="BL86" i="6"/>
  <c r="BK86" i="6"/>
  <c r="BJ86" i="6"/>
  <c r="BI86" i="6"/>
  <c r="W86" i="6"/>
  <c r="U86" i="6"/>
  <c r="S86" i="6"/>
  <c r="BN86" i="6"/>
  <c r="M86" i="6"/>
  <c r="BH86" i="6" s="1"/>
  <c r="BL85" i="6"/>
  <c r="BK85" i="6"/>
  <c r="BJ85" i="6"/>
  <c r="BI85" i="6"/>
  <c r="W85" i="6"/>
  <c r="U85" i="6"/>
  <c r="S85" i="6"/>
  <c r="BN85" i="6"/>
  <c r="M85" i="6"/>
  <c r="BH85" i="6" s="1"/>
  <c r="BL84" i="6"/>
  <c r="BK84" i="6"/>
  <c r="BJ84" i="6"/>
  <c r="BI84" i="6"/>
  <c r="W84" i="6"/>
  <c r="U84" i="6"/>
  <c r="S84" i="6"/>
  <c r="BN84" i="6"/>
  <c r="M84" i="6"/>
  <c r="BH84" i="6" s="1"/>
  <c r="BL83" i="6"/>
  <c r="BK83" i="6"/>
  <c r="BJ83" i="6"/>
  <c r="BI83" i="6"/>
  <c r="W83" i="6"/>
  <c r="U83" i="6"/>
  <c r="S83" i="6"/>
  <c r="BN83" i="6"/>
  <c r="M83" i="6"/>
  <c r="O83" i="6" s="1"/>
  <c r="BL82" i="6"/>
  <c r="BK82" i="6"/>
  <c r="BJ82" i="6"/>
  <c r="BI82" i="6"/>
  <c r="W82" i="6"/>
  <c r="U82" i="6"/>
  <c r="S82" i="6"/>
  <c r="BN82" i="6"/>
  <c r="M82" i="6"/>
  <c r="BH82" i="6" s="1"/>
  <c r="BL81" i="6"/>
  <c r="BK81" i="6"/>
  <c r="BJ81" i="6"/>
  <c r="BI81" i="6"/>
  <c r="W81" i="6"/>
  <c r="U81" i="6"/>
  <c r="S81" i="6"/>
  <c r="BN81" i="6"/>
  <c r="M81" i="6"/>
  <c r="BH81" i="6" s="1"/>
  <c r="BL80" i="6"/>
  <c r="BK80" i="6"/>
  <c r="BJ80" i="6"/>
  <c r="BI80" i="6"/>
  <c r="W80" i="6"/>
  <c r="U80" i="6"/>
  <c r="S80" i="6"/>
  <c r="BN80" i="6"/>
  <c r="M80" i="6"/>
  <c r="BH80" i="6" s="1"/>
  <c r="BL79" i="6"/>
  <c r="BK79" i="6"/>
  <c r="BJ79" i="6"/>
  <c r="BI79" i="6"/>
  <c r="W79" i="6"/>
  <c r="U79" i="6"/>
  <c r="S79" i="6"/>
  <c r="BN79" i="6"/>
  <c r="M79" i="6"/>
  <c r="BH79" i="6" s="1"/>
  <c r="BL78" i="6"/>
  <c r="BK78" i="6"/>
  <c r="BJ78" i="6"/>
  <c r="BI78" i="6"/>
  <c r="W78" i="6"/>
  <c r="U78" i="6"/>
  <c r="S78" i="6"/>
  <c r="BN78" i="6"/>
  <c r="M78" i="6"/>
  <c r="BH78" i="6" s="1"/>
  <c r="BL77" i="6"/>
  <c r="BK77" i="6"/>
  <c r="BJ77" i="6"/>
  <c r="BI77" i="6"/>
  <c r="W77" i="6"/>
  <c r="U77" i="6"/>
  <c r="S77" i="6"/>
  <c r="BN77" i="6"/>
  <c r="M77" i="6"/>
  <c r="E68" i="6"/>
  <c r="E47" i="6"/>
  <c r="E21" i="6"/>
  <c r="E18" i="6"/>
  <c r="E15" i="6"/>
  <c r="E7" i="6"/>
  <c r="E45" i="6" s="1"/>
  <c r="AY54" i="1"/>
  <c r="AX54" i="1"/>
  <c r="BL136" i="5"/>
  <c r="BK136" i="5"/>
  <c r="BJ136" i="5"/>
  <c r="BI136" i="5"/>
  <c r="W136" i="5"/>
  <c r="U136" i="5"/>
  <c r="S136" i="5"/>
  <c r="BN136" i="5"/>
  <c r="BH136" i="5"/>
  <c r="BL135" i="5"/>
  <c r="BK135" i="5"/>
  <c r="BJ135" i="5"/>
  <c r="BI135" i="5"/>
  <c r="W135" i="5"/>
  <c r="U135" i="5"/>
  <c r="S135" i="5"/>
  <c r="BN135" i="5"/>
  <c r="BL134" i="5"/>
  <c r="BK134" i="5"/>
  <c r="BJ134" i="5"/>
  <c r="BI134" i="5"/>
  <c r="W134" i="5"/>
  <c r="U134" i="5"/>
  <c r="S134" i="5"/>
  <c r="BN134" i="5"/>
  <c r="BL132" i="5"/>
  <c r="BK132" i="5"/>
  <c r="BJ132" i="5"/>
  <c r="BI132" i="5"/>
  <c r="W132" i="5"/>
  <c r="U132" i="5"/>
  <c r="S132" i="5"/>
  <c r="BN132" i="5"/>
  <c r="BH132" i="5"/>
  <c r="BL131" i="5"/>
  <c r="BK131" i="5"/>
  <c r="BJ131" i="5"/>
  <c r="BI131" i="5"/>
  <c r="W131" i="5"/>
  <c r="U131" i="5"/>
  <c r="S131" i="5"/>
  <c r="BN131" i="5"/>
  <c r="BH131" i="5"/>
  <c r="BL130" i="5"/>
  <c r="BK130" i="5"/>
  <c r="BJ130" i="5"/>
  <c r="BI130" i="5"/>
  <c r="W130" i="5"/>
  <c r="U130" i="5"/>
  <c r="S130" i="5"/>
  <c r="BN130" i="5"/>
  <c r="BH130" i="5"/>
  <c r="BL129" i="5"/>
  <c r="BK129" i="5"/>
  <c r="BJ129" i="5"/>
  <c r="BI129" i="5"/>
  <c r="W129" i="5"/>
  <c r="U129" i="5"/>
  <c r="S129" i="5"/>
  <c r="BN129" i="5"/>
  <c r="BH129" i="5"/>
  <c r="BL128" i="5"/>
  <c r="BK128" i="5"/>
  <c r="BJ128" i="5"/>
  <c r="BI128" i="5"/>
  <c r="W128" i="5"/>
  <c r="U128" i="5"/>
  <c r="S128" i="5"/>
  <c r="BN128" i="5"/>
  <c r="BH128" i="5"/>
  <c r="BL127" i="5"/>
  <c r="BK127" i="5"/>
  <c r="BJ127" i="5"/>
  <c r="BI127" i="5"/>
  <c r="W127" i="5"/>
  <c r="U127" i="5"/>
  <c r="S127" i="5"/>
  <c r="BN127" i="5"/>
  <c r="BL125" i="5"/>
  <c r="BK125" i="5"/>
  <c r="BJ125" i="5"/>
  <c r="BI125" i="5"/>
  <c r="W125" i="5"/>
  <c r="U125" i="5"/>
  <c r="S125" i="5"/>
  <c r="BN125" i="5"/>
  <c r="BH125" i="5"/>
  <c r="BL124" i="5"/>
  <c r="BK124" i="5"/>
  <c r="BJ124" i="5"/>
  <c r="BI124" i="5"/>
  <c r="W124" i="5"/>
  <c r="U124" i="5"/>
  <c r="S124" i="5"/>
  <c r="BN124" i="5"/>
  <c r="BH124" i="5"/>
  <c r="BL123" i="5"/>
  <c r="BK123" i="5"/>
  <c r="BJ123" i="5"/>
  <c r="BI123" i="5"/>
  <c r="W123" i="5"/>
  <c r="U123" i="5"/>
  <c r="S123" i="5"/>
  <c r="BN123" i="5"/>
  <c r="BH123" i="5"/>
  <c r="BL122" i="5"/>
  <c r="BK122" i="5"/>
  <c r="BJ122" i="5"/>
  <c r="BI122" i="5"/>
  <c r="W122" i="5"/>
  <c r="U122" i="5"/>
  <c r="S122" i="5"/>
  <c r="BN122" i="5"/>
  <c r="BL121" i="5"/>
  <c r="BK121" i="5"/>
  <c r="BJ121" i="5"/>
  <c r="BI121" i="5"/>
  <c r="W121" i="5"/>
  <c r="U121" i="5"/>
  <c r="S121" i="5"/>
  <c r="BN121" i="5"/>
  <c r="BH121" i="5"/>
  <c r="BL120" i="5"/>
  <c r="BK120" i="5"/>
  <c r="BJ120" i="5"/>
  <c r="BI120" i="5"/>
  <c r="W120" i="5"/>
  <c r="U120" i="5"/>
  <c r="S120" i="5"/>
  <c r="BN120" i="5"/>
  <c r="BH120" i="5"/>
  <c r="BL119" i="5"/>
  <c r="BK119" i="5"/>
  <c r="BJ119" i="5"/>
  <c r="BI119" i="5"/>
  <c r="W119" i="5"/>
  <c r="U119" i="5"/>
  <c r="S119" i="5"/>
  <c r="BN119" i="5"/>
  <c r="BH119" i="5"/>
  <c r="BL118" i="5"/>
  <c r="BK118" i="5"/>
  <c r="BJ118" i="5"/>
  <c r="BI118" i="5"/>
  <c r="W118" i="5"/>
  <c r="U118" i="5"/>
  <c r="S118" i="5"/>
  <c r="BN118" i="5"/>
  <c r="BH118" i="5"/>
  <c r="BL117" i="5"/>
  <c r="BK117" i="5"/>
  <c r="BJ117" i="5"/>
  <c r="BI117" i="5"/>
  <c r="W117" i="5"/>
  <c r="U117" i="5"/>
  <c r="S117" i="5"/>
  <c r="BN117" i="5"/>
  <c r="BH117" i="5"/>
  <c r="BL116" i="5"/>
  <c r="BK116" i="5"/>
  <c r="BJ116" i="5"/>
  <c r="BI116" i="5"/>
  <c r="W116" i="5"/>
  <c r="U116" i="5"/>
  <c r="S116" i="5"/>
  <c r="BN116" i="5"/>
  <c r="BH116" i="5"/>
  <c r="BL115" i="5"/>
  <c r="BK115" i="5"/>
  <c r="BJ115" i="5"/>
  <c r="BI115" i="5"/>
  <c r="W115" i="5"/>
  <c r="U115" i="5"/>
  <c r="S115" i="5"/>
  <c r="BN115" i="5"/>
  <c r="BL113" i="5"/>
  <c r="BK113" i="5"/>
  <c r="BJ113" i="5"/>
  <c r="BI113" i="5"/>
  <c r="W113" i="5"/>
  <c r="U113" i="5"/>
  <c r="S113" i="5"/>
  <c r="BN113" i="5"/>
  <c r="BH113" i="5"/>
  <c r="BL112" i="5"/>
  <c r="BK112" i="5"/>
  <c r="BJ112" i="5"/>
  <c r="BI112" i="5"/>
  <c r="W112" i="5"/>
  <c r="U112" i="5"/>
  <c r="S112" i="5"/>
  <c r="BN112" i="5"/>
  <c r="BH112" i="5"/>
  <c r="BL111" i="5"/>
  <c r="BK111" i="5"/>
  <c r="BJ111" i="5"/>
  <c r="BI111" i="5"/>
  <c r="W111" i="5"/>
  <c r="U111" i="5"/>
  <c r="S111" i="5"/>
  <c r="BN111" i="5"/>
  <c r="BH111" i="5"/>
  <c r="BL110" i="5"/>
  <c r="BK110" i="5"/>
  <c r="BJ110" i="5"/>
  <c r="BI110" i="5"/>
  <c r="W110" i="5"/>
  <c r="U110" i="5"/>
  <c r="S110" i="5"/>
  <c r="BN110" i="5"/>
  <c r="BH110" i="5"/>
  <c r="BL109" i="5"/>
  <c r="BK109" i="5"/>
  <c r="BJ109" i="5"/>
  <c r="BI109" i="5"/>
  <c r="W109" i="5"/>
  <c r="U109" i="5"/>
  <c r="S109" i="5"/>
  <c r="BN109" i="5"/>
  <c r="BH109" i="5"/>
  <c r="BL108" i="5"/>
  <c r="BK108" i="5"/>
  <c r="BJ108" i="5"/>
  <c r="BI108" i="5"/>
  <c r="W108" i="5"/>
  <c r="U108" i="5"/>
  <c r="S108" i="5"/>
  <c r="BN108" i="5"/>
  <c r="BL107" i="5"/>
  <c r="BK107" i="5"/>
  <c r="BJ107" i="5"/>
  <c r="BI107" i="5"/>
  <c r="W107" i="5"/>
  <c r="U107" i="5"/>
  <c r="S107" i="5"/>
  <c r="BN107" i="5"/>
  <c r="BL105" i="5"/>
  <c r="BK105" i="5"/>
  <c r="BJ105" i="5"/>
  <c r="BI105" i="5"/>
  <c r="W105" i="5"/>
  <c r="U105" i="5"/>
  <c r="S105" i="5"/>
  <c r="BN105" i="5"/>
  <c r="BH105" i="5"/>
  <c r="BL103" i="5"/>
  <c r="BK103" i="5"/>
  <c r="BJ103" i="5"/>
  <c r="BI103" i="5"/>
  <c r="W103" i="5"/>
  <c r="U103" i="5"/>
  <c r="S103" i="5"/>
  <c r="BN103" i="5"/>
  <c r="BH103" i="5"/>
  <c r="BL102" i="5"/>
  <c r="BK102" i="5"/>
  <c r="BJ102" i="5"/>
  <c r="BI102" i="5"/>
  <c r="W102" i="5"/>
  <c r="U102" i="5"/>
  <c r="S102" i="5"/>
  <c r="BN102" i="5"/>
  <c r="BL101" i="5"/>
  <c r="BK101" i="5"/>
  <c r="BJ101" i="5"/>
  <c r="BI101" i="5"/>
  <c r="W101" i="5"/>
  <c r="U101" i="5"/>
  <c r="S101" i="5"/>
  <c r="BN101" i="5"/>
  <c r="BH101" i="5"/>
  <c r="BL100" i="5"/>
  <c r="BK100" i="5"/>
  <c r="BJ100" i="5"/>
  <c r="BI100" i="5"/>
  <c r="W100" i="5"/>
  <c r="U100" i="5"/>
  <c r="S100" i="5"/>
  <c r="BN100" i="5"/>
  <c r="BH100" i="5"/>
  <c r="BL99" i="5"/>
  <c r="BK99" i="5"/>
  <c r="BJ99" i="5"/>
  <c r="BI99" i="5"/>
  <c r="W99" i="5"/>
  <c r="U99" i="5"/>
  <c r="S99" i="5"/>
  <c r="BN99" i="5"/>
  <c r="BH99" i="5"/>
  <c r="BL98" i="5"/>
  <c r="BK98" i="5"/>
  <c r="BJ98" i="5"/>
  <c r="BI98" i="5"/>
  <c r="W98" i="5"/>
  <c r="U98" i="5"/>
  <c r="S98" i="5"/>
  <c r="BN98" i="5"/>
  <c r="BH98" i="5"/>
  <c r="BL97" i="5"/>
  <c r="BK97" i="5"/>
  <c r="BJ97" i="5"/>
  <c r="BI97" i="5"/>
  <c r="W97" i="5"/>
  <c r="U97" i="5"/>
  <c r="S97" i="5"/>
  <c r="BN97" i="5"/>
  <c r="BH97" i="5"/>
  <c r="BL96" i="5"/>
  <c r="BK96" i="5"/>
  <c r="BJ96" i="5"/>
  <c r="BI96" i="5"/>
  <c r="W96" i="5"/>
  <c r="U96" i="5"/>
  <c r="S96" i="5"/>
  <c r="BN96" i="5"/>
  <c r="BH96" i="5"/>
  <c r="BL95" i="5"/>
  <c r="BK95" i="5"/>
  <c r="BJ95" i="5"/>
  <c r="BI95" i="5"/>
  <c r="W95" i="5"/>
  <c r="U95" i="5"/>
  <c r="S95" i="5"/>
  <c r="BN95" i="5"/>
  <c r="BH95" i="5"/>
  <c r="BL94" i="5"/>
  <c r="BK94" i="5"/>
  <c r="BJ94" i="5"/>
  <c r="BI94" i="5"/>
  <c r="W94" i="5"/>
  <c r="U94" i="5"/>
  <c r="S94" i="5"/>
  <c r="BN94" i="5"/>
  <c r="BH94" i="5"/>
  <c r="BL93" i="5"/>
  <c r="BK93" i="5"/>
  <c r="BJ93" i="5"/>
  <c r="BI93" i="5"/>
  <c r="W93" i="5"/>
  <c r="U93" i="5"/>
  <c r="S93" i="5"/>
  <c r="BN93" i="5"/>
  <c r="BL92" i="5"/>
  <c r="BK92" i="5"/>
  <c r="BJ92" i="5"/>
  <c r="BI92" i="5"/>
  <c r="W92" i="5"/>
  <c r="U92" i="5"/>
  <c r="S92" i="5"/>
  <c r="BN92" i="5"/>
  <c r="BH92" i="5"/>
  <c r="BL91" i="5"/>
  <c r="BK91" i="5"/>
  <c r="BJ91" i="5"/>
  <c r="BI91" i="5"/>
  <c r="W91" i="5"/>
  <c r="U91" i="5"/>
  <c r="S91" i="5"/>
  <c r="BN91" i="5"/>
  <c r="BH91" i="5"/>
  <c r="BL90" i="5"/>
  <c r="BK90" i="5"/>
  <c r="BJ90" i="5"/>
  <c r="BI90" i="5"/>
  <c r="W90" i="5"/>
  <c r="U90" i="5"/>
  <c r="S90" i="5"/>
  <c r="BN90" i="5"/>
  <c r="BH90" i="5"/>
  <c r="BL89" i="5"/>
  <c r="BK89" i="5"/>
  <c r="BJ89" i="5"/>
  <c r="BI89" i="5"/>
  <c r="W89" i="5"/>
  <c r="U89" i="5"/>
  <c r="S89" i="5"/>
  <c r="BN89" i="5"/>
  <c r="BH89" i="5"/>
  <c r="BL88" i="5"/>
  <c r="BK88" i="5"/>
  <c r="BJ88" i="5"/>
  <c r="BI88" i="5"/>
  <c r="W88" i="5"/>
  <c r="U88" i="5"/>
  <c r="S88" i="5"/>
  <c r="BN88" i="5"/>
  <c r="BL87" i="5"/>
  <c r="BK87" i="5"/>
  <c r="BJ87" i="5"/>
  <c r="BI87" i="5"/>
  <c r="W87" i="5"/>
  <c r="U87" i="5"/>
  <c r="S87" i="5"/>
  <c r="BN87" i="5"/>
  <c r="BH87" i="5"/>
  <c r="BL86" i="5"/>
  <c r="BK86" i="5"/>
  <c r="BJ86" i="5"/>
  <c r="BI86" i="5"/>
  <c r="W86" i="5"/>
  <c r="U86" i="5"/>
  <c r="S86" i="5"/>
  <c r="BN86" i="5"/>
  <c r="BH86" i="5"/>
  <c r="BL85" i="5"/>
  <c r="BK85" i="5"/>
  <c r="BJ85" i="5"/>
  <c r="BI85" i="5"/>
  <c r="W85" i="5"/>
  <c r="U85" i="5"/>
  <c r="S85" i="5"/>
  <c r="BN85" i="5"/>
  <c r="BH85" i="5"/>
  <c r="BL84" i="5"/>
  <c r="BK84" i="5"/>
  <c r="BJ84" i="5"/>
  <c r="BI84" i="5"/>
  <c r="W84" i="5"/>
  <c r="U84" i="5"/>
  <c r="S84" i="5"/>
  <c r="BN84" i="5"/>
  <c r="BH84" i="5"/>
  <c r="BL83" i="5"/>
  <c r="BK83" i="5"/>
  <c r="BJ83" i="5"/>
  <c r="BI83" i="5"/>
  <c r="W83" i="5"/>
  <c r="U83" i="5"/>
  <c r="S83" i="5"/>
  <c r="BN83" i="5"/>
  <c r="G75" i="5"/>
  <c r="E73" i="5"/>
  <c r="G49" i="5"/>
  <c r="E47" i="5"/>
  <c r="E21" i="5"/>
  <c r="E18" i="5"/>
  <c r="G78" i="5" s="1"/>
  <c r="E15" i="5"/>
  <c r="G51" i="5" s="1"/>
  <c r="E7" i="5"/>
  <c r="E71" i="5" s="1"/>
  <c r="AY53" i="1"/>
  <c r="AX53" i="1"/>
  <c r="BK155" i="3"/>
  <c r="BJ155" i="3"/>
  <c r="BI155" i="3"/>
  <c r="BH155" i="3"/>
  <c r="V155" i="3"/>
  <c r="T155" i="3"/>
  <c r="R155" i="3"/>
  <c r="BM155" i="3"/>
  <c r="L155" i="3"/>
  <c r="BG155" i="3" s="1"/>
  <c r="BK154" i="3"/>
  <c r="BJ154" i="3"/>
  <c r="BI154" i="3"/>
  <c r="BH154" i="3"/>
  <c r="V154" i="3"/>
  <c r="T154" i="3"/>
  <c r="R154" i="3"/>
  <c r="BM154" i="3"/>
  <c r="L154" i="3"/>
  <c r="BG154" i="3" s="1"/>
  <c r="BK153" i="3"/>
  <c r="BJ153" i="3"/>
  <c r="BI153" i="3"/>
  <c r="BH153" i="3"/>
  <c r="V153" i="3"/>
  <c r="T153" i="3"/>
  <c r="R153" i="3"/>
  <c r="BM153" i="3"/>
  <c r="L153" i="3"/>
  <c r="BG153" i="3" s="1"/>
  <c r="BK152" i="3"/>
  <c r="BJ152" i="3"/>
  <c r="BI152" i="3"/>
  <c r="BH152" i="3"/>
  <c r="V152" i="3"/>
  <c r="T152" i="3"/>
  <c r="R152" i="3"/>
  <c r="BM152" i="3"/>
  <c r="L152" i="3"/>
  <c r="BG152" i="3" s="1"/>
  <c r="BK150" i="3"/>
  <c r="BJ150" i="3"/>
  <c r="BI150" i="3"/>
  <c r="BH150" i="3"/>
  <c r="V150" i="3"/>
  <c r="T150" i="3"/>
  <c r="R150" i="3"/>
  <c r="BM150" i="3"/>
  <c r="L150" i="3"/>
  <c r="BG150" i="3" s="1"/>
  <c r="BK149" i="3"/>
  <c r="BJ149" i="3"/>
  <c r="BI149" i="3"/>
  <c r="BH149" i="3"/>
  <c r="V149" i="3"/>
  <c r="T149" i="3"/>
  <c r="R149" i="3"/>
  <c r="BM149" i="3"/>
  <c r="L149" i="3"/>
  <c r="BG149" i="3" s="1"/>
  <c r="BK147" i="3"/>
  <c r="BJ147" i="3"/>
  <c r="BI147" i="3"/>
  <c r="BH147" i="3"/>
  <c r="V147" i="3"/>
  <c r="T147" i="3"/>
  <c r="R147" i="3"/>
  <c r="BM147" i="3"/>
  <c r="L147" i="3"/>
  <c r="BG147" i="3" s="1"/>
  <c r="BK146" i="3"/>
  <c r="BJ146" i="3"/>
  <c r="BI146" i="3"/>
  <c r="BH146" i="3"/>
  <c r="V146" i="3"/>
  <c r="T146" i="3"/>
  <c r="R146" i="3"/>
  <c r="BM146" i="3"/>
  <c r="L146" i="3"/>
  <c r="BG146" i="3" s="1"/>
  <c r="BK145" i="3"/>
  <c r="BJ145" i="3"/>
  <c r="BI145" i="3"/>
  <c r="BH145" i="3"/>
  <c r="V145" i="3"/>
  <c r="T145" i="3"/>
  <c r="R145" i="3"/>
  <c r="BM145" i="3"/>
  <c r="L145" i="3"/>
  <c r="BG145" i="3" s="1"/>
  <c r="BK144" i="3"/>
  <c r="BJ144" i="3"/>
  <c r="BI144" i="3"/>
  <c r="BH144" i="3"/>
  <c r="V144" i="3"/>
  <c r="T144" i="3"/>
  <c r="R144" i="3"/>
  <c r="BM144" i="3"/>
  <c r="L144" i="3"/>
  <c r="BG144" i="3" s="1"/>
  <c r="BK143" i="3"/>
  <c r="BJ143" i="3"/>
  <c r="BI143" i="3"/>
  <c r="BH143" i="3"/>
  <c r="V143" i="3"/>
  <c r="T143" i="3"/>
  <c r="R143" i="3"/>
  <c r="BM143" i="3"/>
  <c r="L143" i="3"/>
  <c r="BG143" i="3" s="1"/>
  <c r="BK142" i="3"/>
  <c r="BJ142" i="3"/>
  <c r="BI142" i="3"/>
  <c r="BH142" i="3"/>
  <c r="V142" i="3"/>
  <c r="T142" i="3"/>
  <c r="R142" i="3"/>
  <c r="BM142" i="3"/>
  <c r="L142" i="3"/>
  <c r="BG142" i="3" s="1"/>
  <c r="BK141" i="3"/>
  <c r="BJ141" i="3"/>
  <c r="BI141" i="3"/>
  <c r="BH141" i="3"/>
  <c r="V141" i="3"/>
  <c r="T141" i="3"/>
  <c r="R141" i="3"/>
  <c r="BM141" i="3"/>
  <c r="L141" i="3"/>
  <c r="BG141" i="3" s="1"/>
  <c r="BK140" i="3"/>
  <c r="BJ140" i="3"/>
  <c r="BI140" i="3"/>
  <c r="BH140" i="3"/>
  <c r="V140" i="3"/>
  <c r="T140" i="3"/>
  <c r="R140" i="3"/>
  <c r="BM140" i="3"/>
  <c r="L140" i="3"/>
  <c r="BG140" i="3" s="1"/>
  <c r="BK139" i="3"/>
  <c r="BJ139" i="3"/>
  <c r="BI139" i="3"/>
  <c r="BH139" i="3"/>
  <c r="V139" i="3"/>
  <c r="T139" i="3"/>
  <c r="R139" i="3"/>
  <c r="BM139" i="3"/>
  <c r="L139" i="3"/>
  <c r="N139" i="3" s="1"/>
  <c r="BK138" i="3"/>
  <c r="BJ138" i="3"/>
  <c r="BI138" i="3"/>
  <c r="BH138" i="3"/>
  <c r="V138" i="3"/>
  <c r="T138" i="3"/>
  <c r="R138" i="3"/>
  <c r="BM138" i="3"/>
  <c r="L138" i="3"/>
  <c r="BG138" i="3" s="1"/>
  <c r="BK137" i="3"/>
  <c r="BJ137" i="3"/>
  <c r="BI137" i="3"/>
  <c r="BH137" i="3"/>
  <c r="V137" i="3"/>
  <c r="T137" i="3"/>
  <c r="R137" i="3"/>
  <c r="BM137" i="3"/>
  <c r="L137" i="3"/>
  <c r="BG137" i="3" s="1"/>
  <c r="BK136" i="3"/>
  <c r="BJ136" i="3"/>
  <c r="BI136" i="3"/>
  <c r="BH136" i="3"/>
  <c r="V136" i="3"/>
  <c r="T136" i="3"/>
  <c r="R136" i="3"/>
  <c r="BM136" i="3"/>
  <c r="L136" i="3"/>
  <c r="BG136" i="3" s="1"/>
  <c r="BK135" i="3"/>
  <c r="BJ135" i="3"/>
  <c r="BI135" i="3"/>
  <c r="BH135" i="3"/>
  <c r="V135" i="3"/>
  <c r="T135" i="3"/>
  <c r="R135" i="3"/>
  <c r="BM135" i="3"/>
  <c r="L135" i="3"/>
  <c r="BG135" i="3" s="1"/>
  <c r="BK134" i="3"/>
  <c r="BJ134" i="3"/>
  <c r="BI134" i="3"/>
  <c r="BH134" i="3"/>
  <c r="V134" i="3"/>
  <c r="T134" i="3"/>
  <c r="R134" i="3"/>
  <c r="BM134" i="3"/>
  <c r="L134" i="3"/>
  <c r="BG134" i="3" s="1"/>
  <c r="BK133" i="3"/>
  <c r="BJ133" i="3"/>
  <c r="BI133" i="3"/>
  <c r="BH133" i="3"/>
  <c r="V133" i="3"/>
  <c r="T133" i="3"/>
  <c r="R133" i="3"/>
  <c r="BM133" i="3"/>
  <c r="L133" i="3"/>
  <c r="BG133" i="3" s="1"/>
  <c r="BK132" i="3"/>
  <c r="BJ132" i="3"/>
  <c r="BI132" i="3"/>
  <c r="BH132" i="3"/>
  <c r="V132" i="3"/>
  <c r="T132" i="3"/>
  <c r="R132" i="3"/>
  <c r="BM132" i="3"/>
  <c r="L132" i="3"/>
  <c r="BG132" i="3" s="1"/>
  <c r="BK131" i="3"/>
  <c r="BJ131" i="3"/>
  <c r="BI131" i="3"/>
  <c r="BH131" i="3"/>
  <c r="V131" i="3"/>
  <c r="T131" i="3"/>
  <c r="R131" i="3"/>
  <c r="BM131" i="3"/>
  <c r="L131" i="3"/>
  <c r="BG131" i="3" s="1"/>
  <c r="BK130" i="3"/>
  <c r="BJ130" i="3"/>
  <c r="BI130" i="3"/>
  <c r="BH130" i="3"/>
  <c r="V130" i="3"/>
  <c r="T130" i="3"/>
  <c r="R130" i="3"/>
  <c r="BM130" i="3"/>
  <c r="L130" i="3"/>
  <c r="BG130" i="3" s="1"/>
  <c r="BK129" i="3"/>
  <c r="BJ129" i="3"/>
  <c r="BI129" i="3"/>
  <c r="BH129" i="3"/>
  <c r="V129" i="3"/>
  <c r="T129" i="3"/>
  <c r="R129" i="3"/>
  <c r="BM129" i="3"/>
  <c r="L129" i="3"/>
  <c r="BG129" i="3" s="1"/>
  <c r="BK128" i="3"/>
  <c r="BJ128" i="3"/>
  <c r="BI128" i="3"/>
  <c r="BH128" i="3"/>
  <c r="V128" i="3"/>
  <c r="T128" i="3"/>
  <c r="R128" i="3"/>
  <c r="BM128" i="3"/>
  <c r="L128" i="3"/>
  <c r="BG128" i="3" s="1"/>
  <c r="BK127" i="3"/>
  <c r="BJ127" i="3"/>
  <c r="BI127" i="3"/>
  <c r="BH127" i="3"/>
  <c r="V127" i="3"/>
  <c r="T127" i="3"/>
  <c r="R127" i="3"/>
  <c r="BM127" i="3"/>
  <c r="L127" i="3"/>
  <c r="BG127" i="3" s="1"/>
  <c r="BK126" i="3"/>
  <c r="BJ126" i="3"/>
  <c r="BI126" i="3"/>
  <c r="BH126" i="3"/>
  <c r="V126" i="3"/>
  <c r="T126" i="3"/>
  <c r="R126" i="3"/>
  <c r="BM126" i="3"/>
  <c r="L126" i="3"/>
  <c r="BG126" i="3" s="1"/>
  <c r="BK125" i="3"/>
  <c r="BJ125" i="3"/>
  <c r="BI125" i="3"/>
  <c r="BH125" i="3"/>
  <c r="V125" i="3"/>
  <c r="T125" i="3"/>
  <c r="R125" i="3"/>
  <c r="BM125" i="3"/>
  <c r="L125" i="3"/>
  <c r="BG125" i="3" s="1"/>
  <c r="BK124" i="3"/>
  <c r="BJ124" i="3"/>
  <c r="BI124" i="3"/>
  <c r="BH124" i="3"/>
  <c r="V124" i="3"/>
  <c r="T124" i="3"/>
  <c r="R124" i="3"/>
  <c r="BM124" i="3"/>
  <c r="L124" i="3"/>
  <c r="BG124" i="3" s="1"/>
  <c r="BK123" i="3"/>
  <c r="BJ123" i="3"/>
  <c r="BI123" i="3"/>
  <c r="BH123" i="3"/>
  <c r="V123" i="3"/>
  <c r="T123" i="3"/>
  <c r="R123" i="3"/>
  <c r="BM123" i="3"/>
  <c r="L123" i="3"/>
  <c r="N123" i="3" s="1"/>
  <c r="BK121" i="3"/>
  <c r="BJ121" i="3"/>
  <c r="BI121" i="3"/>
  <c r="BH121" i="3"/>
  <c r="V121" i="3"/>
  <c r="T121" i="3"/>
  <c r="R121" i="3"/>
  <c r="BM121" i="3"/>
  <c r="L121" i="3"/>
  <c r="BG121" i="3" s="1"/>
  <c r="BK120" i="3"/>
  <c r="BJ120" i="3"/>
  <c r="BI120" i="3"/>
  <c r="BH120" i="3"/>
  <c r="V120" i="3"/>
  <c r="T120" i="3"/>
  <c r="R120" i="3"/>
  <c r="BM120" i="3"/>
  <c r="L120" i="3"/>
  <c r="BG120" i="3" s="1"/>
  <c r="BK119" i="3"/>
  <c r="BJ119" i="3"/>
  <c r="BI119" i="3"/>
  <c r="BH119" i="3"/>
  <c r="V119" i="3"/>
  <c r="T119" i="3"/>
  <c r="R119" i="3"/>
  <c r="BM119" i="3"/>
  <c r="L119" i="3"/>
  <c r="BG119" i="3" s="1"/>
  <c r="BK118" i="3"/>
  <c r="BJ118" i="3"/>
  <c r="BI118" i="3"/>
  <c r="BH118" i="3"/>
  <c r="V118" i="3"/>
  <c r="T118" i="3"/>
  <c r="R118" i="3"/>
  <c r="BM118" i="3"/>
  <c r="L118" i="3"/>
  <c r="BG118" i="3" s="1"/>
  <c r="BK117" i="3"/>
  <c r="BJ117" i="3"/>
  <c r="BI117" i="3"/>
  <c r="BH117" i="3"/>
  <c r="V117" i="3"/>
  <c r="T117" i="3"/>
  <c r="R117" i="3"/>
  <c r="BM117" i="3"/>
  <c r="L117" i="3"/>
  <c r="BG117" i="3" s="1"/>
  <c r="BK116" i="3"/>
  <c r="BJ116" i="3"/>
  <c r="BI116" i="3"/>
  <c r="BH116" i="3"/>
  <c r="V116" i="3"/>
  <c r="T116" i="3"/>
  <c r="R116" i="3"/>
  <c r="BM116" i="3"/>
  <c r="L116" i="3"/>
  <c r="BG116" i="3" s="1"/>
  <c r="BK115" i="3"/>
  <c r="BJ115" i="3"/>
  <c r="BI115" i="3"/>
  <c r="BH115" i="3"/>
  <c r="V115" i="3"/>
  <c r="T115" i="3"/>
  <c r="R115" i="3"/>
  <c r="BM115" i="3"/>
  <c r="L115" i="3"/>
  <c r="BG115" i="3" s="1"/>
  <c r="BK114" i="3"/>
  <c r="BJ114" i="3"/>
  <c r="BI114" i="3"/>
  <c r="BH114" i="3"/>
  <c r="V114" i="3"/>
  <c r="T114" i="3"/>
  <c r="R114" i="3"/>
  <c r="BM114" i="3"/>
  <c r="L114" i="3"/>
  <c r="BG114" i="3" s="1"/>
  <c r="BK113" i="3"/>
  <c r="BJ113" i="3"/>
  <c r="BI113" i="3"/>
  <c r="BH113" i="3"/>
  <c r="V113" i="3"/>
  <c r="T113" i="3"/>
  <c r="R113" i="3"/>
  <c r="BM113" i="3"/>
  <c r="L113" i="3"/>
  <c r="BG113" i="3" s="1"/>
  <c r="BK112" i="3"/>
  <c r="BJ112" i="3"/>
  <c r="BI112" i="3"/>
  <c r="BH112" i="3"/>
  <c r="V112" i="3"/>
  <c r="T112" i="3"/>
  <c r="R112" i="3"/>
  <c r="BM112" i="3"/>
  <c r="L112" i="3"/>
  <c r="BG112" i="3" s="1"/>
  <c r="BK111" i="3"/>
  <c r="BJ111" i="3"/>
  <c r="BI111" i="3"/>
  <c r="BH111" i="3"/>
  <c r="V111" i="3"/>
  <c r="T111" i="3"/>
  <c r="R111" i="3"/>
  <c r="BM111" i="3"/>
  <c r="L111" i="3"/>
  <c r="BG111" i="3" s="1"/>
  <c r="BK110" i="3"/>
  <c r="BJ110" i="3"/>
  <c r="BI110" i="3"/>
  <c r="BH110" i="3"/>
  <c r="V110" i="3"/>
  <c r="T110" i="3"/>
  <c r="R110" i="3"/>
  <c r="BM110" i="3"/>
  <c r="L110" i="3"/>
  <c r="BG110" i="3" s="1"/>
  <c r="BK109" i="3"/>
  <c r="BJ109" i="3"/>
  <c r="BI109" i="3"/>
  <c r="BH109" i="3"/>
  <c r="V109" i="3"/>
  <c r="T109" i="3"/>
  <c r="R109" i="3"/>
  <c r="BM109" i="3"/>
  <c r="L109" i="3"/>
  <c r="BG109" i="3" s="1"/>
  <c r="BK108" i="3"/>
  <c r="BJ108" i="3"/>
  <c r="BI108" i="3"/>
  <c r="BH108" i="3"/>
  <c r="V108" i="3"/>
  <c r="T108" i="3"/>
  <c r="R108" i="3"/>
  <c r="BM108" i="3"/>
  <c r="L108" i="3"/>
  <c r="BG108" i="3" s="1"/>
  <c r="BK107" i="3"/>
  <c r="BJ107" i="3"/>
  <c r="BI107" i="3"/>
  <c r="BH107" i="3"/>
  <c r="V107" i="3"/>
  <c r="T107" i="3"/>
  <c r="R107" i="3"/>
  <c r="BM107" i="3"/>
  <c r="L107" i="3"/>
  <c r="BG107" i="3" s="1"/>
  <c r="BK106" i="3"/>
  <c r="BJ106" i="3"/>
  <c r="BI106" i="3"/>
  <c r="BH106" i="3"/>
  <c r="V106" i="3"/>
  <c r="T106" i="3"/>
  <c r="R106" i="3"/>
  <c r="BM106" i="3"/>
  <c r="L106" i="3"/>
  <c r="BG106" i="3" s="1"/>
  <c r="BK105" i="3"/>
  <c r="BJ105" i="3"/>
  <c r="BI105" i="3"/>
  <c r="BH105" i="3"/>
  <c r="V105" i="3"/>
  <c r="T105" i="3"/>
  <c r="R105" i="3"/>
  <c r="BM105" i="3"/>
  <c r="L105" i="3"/>
  <c r="BG105" i="3" s="1"/>
  <c r="BK104" i="3"/>
  <c r="BJ104" i="3"/>
  <c r="BI104" i="3"/>
  <c r="BH104" i="3"/>
  <c r="V104" i="3"/>
  <c r="T104" i="3"/>
  <c r="R104" i="3"/>
  <c r="BM104" i="3"/>
  <c r="L104" i="3"/>
  <c r="BG104" i="3" s="1"/>
  <c r="BK103" i="3"/>
  <c r="BJ103" i="3"/>
  <c r="BI103" i="3"/>
  <c r="BH103" i="3"/>
  <c r="V103" i="3"/>
  <c r="T103" i="3"/>
  <c r="R103" i="3"/>
  <c r="BM103" i="3"/>
  <c r="L103" i="3"/>
  <c r="BG103" i="3" s="1"/>
  <c r="BK102" i="3"/>
  <c r="BJ102" i="3"/>
  <c r="BI102" i="3"/>
  <c r="BH102" i="3"/>
  <c r="V102" i="3"/>
  <c r="T102" i="3"/>
  <c r="R102" i="3"/>
  <c r="BM102" i="3"/>
  <c r="L102" i="3"/>
  <c r="BG102" i="3" s="1"/>
  <c r="BK101" i="3"/>
  <c r="BJ101" i="3"/>
  <c r="BI101" i="3"/>
  <c r="BH101" i="3"/>
  <c r="V101" i="3"/>
  <c r="T101" i="3"/>
  <c r="R101" i="3"/>
  <c r="BM101" i="3"/>
  <c r="L101" i="3"/>
  <c r="BG101" i="3" s="1"/>
  <c r="BK100" i="3"/>
  <c r="BJ100" i="3"/>
  <c r="BI100" i="3"/>
  <c r="BH100" i="3"/>
  <c r="V100" i="3"/>
  <c r="T100" i="3"/>
  <c r="R100" i="3"/>
  <c r="BM100" i="3"/>
  <c r="L100" i="3"/>
  <c r="BG100" i="3" s="1"/>
  <c r="BK99" i="3"/>
  <c r="BJ99" i="3"/>
  <c r="BI99" i="3"/>
  <c r="BH99" i="3"/>
  <c r="V99" i="3"/>
  <c r="T99" i="3"/>
  <c r="R99" i="3"/>
  <c r="BM99" i="3"/>
  <c r="L99" i="3"/>
  <c r="BG99" i="3" s="1"/>
  <c r="BK98" i="3"/>
  <c r="BJ98" i="3"/>
  <c r="BI98" i="3"/>
  <c r="BH98" i="3"/>
  <c r="V98" i="3"/>
  <c r="T98" i="3"/>
  <c r="R98" i="3"/>
  <c r="BM98" i="3"/>
  <c r="L98" i="3"/>
  <c r="BG98" i="3" s="1"/>
  <c r="BK97" i="3"/>
  <c r="BJ97" i="3"/>
  <c r="BI97" i="3"/>
  <c r="BH97" i="3"/>
  <c r="V97" i="3"/>
  <c r="T97" i="3"/>
  <c r="R97" i="3"/>
  <c r="BM97" i="3"/>
  <c r="L97" i="3"/>
  <c r="BG97" i="3" s="1"/>
  <c r="BK96" i="3"/>
  <c r="BJ96" i="3"/>
  <c r="BI96" i="3"/>
  <c r="BH96" i="3"/>
  <c r="V96" i="3"/>
  <c r="T96" i="3"/>
  <c r="R96" i="3"/>
  <c r="BM96" i="3"/>
  <c r="L96" i="3"/>
  <c r="BG96" i="3" s="1"/>
  <c r="BK95" i="3"/>
  <c r="BJ95" i="3"/>
  <c r="BI95" i="3"/>
  <c r="BH95" i="3"/>
  <c r="V95" i="3"/>
  <c r="T95" i="3"/>
  <c r="R95" i="3"/>
  <c r="BM95" i="3"/>
  <c r="L95" i="3"/>
  <c r="BG95" i="3" s="1"/>
  <c r="BK94" i="3"/>
  <c r="BJ94" i="3"/>
  <c r="BI94" i="3"/>
  <c r="BH94" i="3"/>
  <c r="V94" i="3"/>
  <c r="T94" i="3"/>
  <c r="R94" i="3"/>
  <c r="BM94" i="3"/>
  <c r="L94" i="3"/>
  <c r="BG94" i="3" s="1"/>
  <c r="BK93" i="3"/>
  <c r="BJ93" i="3"/>
  <c r="BI93" i="3"/>
  <c r="BH93" i="3"/>
  <c r="V93" i="3"/>
  <c r="T93" i="3"/>
  <c r="R93" i="3"/>
  <c r="BM93" i="3"/>
  <c r="L93" i="3"/>
  <c r="BG93" i="3" s="1"/>
  <c r="BK92" i="3"/>
  <c r="BJ92" i="3"/>
  <c r="BI92" i="3"/>
  <c r="BH92" i="3"/>
  <c r="V92" i="3"/>
  <c r="T92" i="3"/>
  <c r="R92" i="3"/>
  <c r="BM92" i="3"/>
  <c r="L92" i="3"/>
  <c r="BG92" i="3" s="1"/>
  <c r="BK91" i="3"/>
  <c r="BJ91" i="3"/>
  <c r="BI91" i="3"/>
  <c r="BH91" i="3"/>
  <c r="V91" i="3"/>
  <c r="T91" i="3"/>
  <c r="R91" i="3"/>
  <c r="BM91" i="3"/>
  <c r="L91" i="3"/>
  <c r="BG91" i="3" s="1"/>
  <c r="BK90" i="3"/>
  <c r="BJ90" i="3"/>
  <c r="BI90" i="3"/>
  <c r="BH90" i="3"/>
  <c r="V90" i="3"/>
  <c r="T90" i="3"/>
  <c r="R90" i="3"/>
  <c r="BM90" i="3"/>
  <c r="L90" i="3"/>
  <c r="BG90" i="3" s="1"/>
  <c r="BK89" i="3"/>
  <c r="BJ89" i="3"/>
  <c r="BI89" i="3"/>
  <c r="BH89" i="3"/>
  <c r="V89" i="3"/>
  <c r="T89" i="3"/>
  <c r="R89" i="3"/>
  <c r="BM89" i="3"/>
  <c r="L89" i="3"/>
  <c r="BG89" i="3" s="1"/>
  <c r="BK88" i="3"/>
  <c r="BJ88" i="3"/>
  <c r="BI88" i="3"/>
  <c r="BH88" i="3"/>
  <c r="V88" i="3"/>
  <c r="T88" i="3"/>
  <c r="R88" i="3"/>
  <c r="BM88" i="3"/>
  <c r="L88" i="3"/>
  <c r="N88" i="3" s="1"/>
  <c r="BK87" i="3"/>
  <c r="BJ87" i="3"/>
  <c r="BI87" i="3"/>
  <c r="BH87" i="3"/>
  <c r="V87" i="3"/>
  <c r="T87" i="3"/>
  <c r="R87" i="3"/>
  <c r="BM87" i="3"/>
  <c r="L87" i="3"/>
  <c r="BG87" i="3" s="1"/>
  <c r="BK86" i="3"/>
  <c r="BJ86" i="3"/>
  <c r="BI86" i="3"/>
  <c r="BH86" i="3"/>
  <c r="V86" i="3"/>
  <c r="T86" i="3"/>
  <c r="R86" i="3"/>
  <c r="BM86" i="3"/>
  <c r="L86" i="3"/>
  <c r="BG86" i="3" s="1"/>
  <c r="BK85" i="3"/>
  <c r="BJ85" i="3"/>
  <c r="BI85" i="3"/>
  <c r="BH85" i="3"/>
  <c r="V85" i="3"/>
  <c r="T85" i="3"/>
  <c r="R85" i="3"/>
  <c r="BM85" i="3"/>
  <c r="L85" i="3"/>
  <c r="BG85" i="3" s="1"/>
  <c r="BK84" i="3"/>
  <c r="BJ84" i="3"/>
  <c r="BI84" i="3"/>
  <c r="BH84" i="3"/>
  <c r="V84" i="3"/>
  <c r="T84" i="3"/>
  <c r="R84" i="3"/>
  <c r="BM84" i="3"/>
  <c r="L84" i="3"/>
  <c r="BG84" i="3" s="1"/>
  <c r="BK83" i="3"/>
  <c r="BJ83" i="3"/>
  <c r="BI83" i="3"/>
  <c r="BH83" i="3"/>
  <c r="V83" i="3"/>
  <c r="T83" i="3"/>
  <c r="R83" i="3"/>
  <c r="BM83" i="3"/>
  <c r="L83" i="3"/>
  <c r="BG83" i="3" s="1"/>
  <c r="BK82" i="3"/>
  <c r="BJ82" i="3"/>
  <c r="BI82" i="3"/>
  <c r="BH82" i="3"/>
  <c r="V82" i="3"/>
  <c r="T82" i="3"/>
  <c r="R82" i="3"/>
  <c r="BM82" i="3"/>
  <c r="L82" i="3"/>
  <c r="BG82" i="3" s="1"/>
  <c r="BK81" i="3"/>
  <c r="BJ81" i="3"/>
  <c r="BI81" i="3"/>
  <c r="BH81" i="3"/>
  <c r="V81" i="3"/>
  <c r="T81" i="3"/>
  <c r="R81" i="3"/>
  <c r="BM81" i="3"/>
  <c r="L81" i="3"/>
  <c r="BG81" i="3" s="1"/>
  <c r="BK80" i="3"/>
  <c r="BJ80" i="3"/>
  <c r="BI80" i="3"/>
  <c r="BH80" i="3"/>
  <c r="V80" i="3"/>
  <c r="T80" i="3"/>
  <c r="R80" i="3"/>
  <c r="BM80" i="3"/>
  <c r="L80" i="3"/>
  <c r="BG80" i="3" s="1"/>
  <c r="BK79" i="3"/>
  <c r="BJ79" i="3"/>
  <c r="BI79" i="3"/>
  <c r="BH79" i="3"/>
  <c r="V79" i="3"/>
  <c r="T79" i="3"/>
  <c r="R79" i="3"/>
  <c r="BM79" i="3"/>
  <c r="L79" i="3"/>
  <c r="BG79" i="3" s="1"/>
  <c r="BK78" i="3"/>
  <c r="BJ78" i="3"/>
  <c r="BI78" i="3"/>
  <c r="BH78" i="3"/>
  <c r="V78" i="3"/>
  <c r="T78" i="3"/>
  <c r="R78" i="3"/>
  <c r="BM78" i="3"/>
  <c r="L78" i="3"/>
  <c r="BG78" i="3" s="1"/>
  <c r="BK77" i="3"/>
  <c r="BJ77" i="3"/>
  <c r="BI77" i="3"/>
  <c r="BH77" i="3"/>
  <c r="V77" i="3"/>
  <c r="T77" i="3"/>
  <c r="R77" i="3"/>
  <c r="BM77" i="3"/>
  <c r="L77" i="3"/>
  <c r="G70" i="3"/>
  <c r="E68" i="3"/>
  <c r="G49" i="3"/>
  <c r="E47" i="3"/>
  <c r="L21" i="3"/>
  <c r="E21" i="3"/>
  <c r="L51" i="3" s="1"/>
  <c r="L20" i="3"/>
  <c r="L18" i="3"/>
  <c r="E18" i="3"/>
  <c r="G73" i="3" s="1"/>
  <c r="L17" i="3"/>
  <c r="L15" i="3"/>
  <c r="E15" i="3"/>
  <c r="G51" i="3" s="1"/>
  <c r="L14" i="3"/>
  <c r="E7" i="3"/>
  <c r="E66" i="3" s="1"/>
  <c r="AY52" i="1"/>
  <c r="AX52" i="1"/>
  <c r="BK106" i="2"/>
  <c r="BJ106" i="2"/>
  <c r="BI106" i="2"/>
  <c r="BH106" i="2"/>
  <c r="V106" i="2"/>
  <c r="T106" i="2"/>
  <c r="R106" i="2"/>
  <c r="BM106" i="2"/>
  <c r="BG106" i="2"/>
  <c r="BK105" i="2"/>
  <c r="BJ105" i="2"/>
  <c r="BI105" i="2"/>
  <c r="BH105" i="2"/>
  <c r="V105" i="2"/>
  <c r="T105" i="2"/>
  <c r="R105" i="2"/>
  <c r="BM105" i="2"/>
  <c r="L105" i="2"/>
  <c r="BG105" i="2" s="1"/>
  <c r="BK104" i="2"/>
  <c r="BJ104" i="2"/>
  <c r="BI104" i="2"/>
  <c r="BH104" i="2"/>
  <c r="V104" i="2"/>
  <c r="T104" i="2"/>
  <c r="R104" i="2"/>
  <c r="BM104" i="2"/>
  <c r="L104" i="2"/>
  <c r="BG104" i="2" s="1"/>
  <c r="BK103" i="2"/>
  <c r="BJ103" i="2"/>
  <c r="BI103" i="2"/>
  <c r="BH103" i="2"/>
  <c r="V103" i="2"/>
  <c r="T103" i="2"/>
  <c r="R103" i="2"/>
  <c r="BM103" i="2"/>
  <c r="L103" i="2"/>
  <c r="BG103" i="2" s="1"/>
  <c r="BK102" i="2"/>
  <c r="BJ102" i="2"/>
  <c r="BI102" i="2"/>
  <c r="BH102" i="2"/>
  <c r="V102" i="2"/>
  <c r="T102" i="2"/>
  <c r="R102" i="2"/>
  <c r="BM102" i="2"/>
  <c r="L102" i="2"/>
  <c r="N102" i="2" s="1"/>
  <c r="BK101" i="2"/>
  <c r="BJ101" i="2"/>
  <c r="BI101" i="2"/>
  <c r="BH101" i="2"/>
  <c r="V101" i="2"/>
  <c r="T101" i="2"/>
  <c r="R101" i="2"/>
  <c r="BM101" i="2"/>
  <c r="L101" i="2"/>
  <c r="BG101" i="2" s="1"/>
  <c r="BK100" i="2"/>
  <c r="BJ100" i="2"/>
  <c r="BI100" i="2"/>
  <c r="BH100" i="2"/>
  <c r="V100" i="2"/>
  <c r="T100" i="2"/>
  <c r="R100" i="2"/>
  <c r="BM100" i="2"/>
  <c r="L100" i="2"/>
  <c r="BG100" i="2" s="1"/>
  <c r="BK99" i="2"/>
  <c r="BJ99" i="2"/>
  <c r="BI99" i="2"/>
  <c r="BH99" i="2"/>
  <c r="V99" i="2"/>
  <c r="T99" i="2"/>
  <c r="R99" i="2"/>
  <c r="BM99" i="2"/>
  <c r="L99" i="2"/>
  <c r="BG99" i="2" s="1"/>
  <c r="BK98" i="2"/>
  <c r="BJ98" i="2"/>
  <c r="BI98" i="2"/>
  <c r="BH98" i="2"/>
  <c r="V98" i="2"/>
  <c r="T98" i="2"/>
  <c r="R98" i="2"/>
  <c r="BM98" i="2"/>
  <c r="L98" i="2"/>
  <c r="BG98" i="2" s="1"/>
  <c r="BK97" i="2"/>
  <c r="BJ97" i="2"/>
  <c r="BI97" i="2"/>
  <c r="BH97" i="2"/>
  <c r="V97" i="2"/>
  <c r="T97" i="2"/>
  <c r="R97" i="2"/>
  <c r="BM97" i="2"/>
  <c r="L97" i="2"/>
  <c r="BG97" i="2" s="1"/>
  <c r="BK96" i="2"/>
  <c r="BJ96" i="2"/>
  <c r="BI96" i="2"/>
  <c r="BH96" i="2"/>
  <c r="V96" i="2"/>
  <c r="T96" i="2"/>
  <c r="R96" i="2"/>
  <c r="BM96" i="2"/>
  <c r="L96" i="2"/>
  <c r="BG96" i="2" s="1"/>
  <c r="BK95" i="2"/>
  <c r="BJ95" i="2"/>
  <c r="BI95" i="2"/>
  <c r="BH95" i="2"/>
  <c r="V95" i="2"/>
  <c r="T95" i="2"/>
  <c r="R95" i="2"/>
  <c r="BM95" i="2"/>
  <c r="L95" i="2"/>
  <c r="N95" i="2" s="1"/>
  <c r="BK94" i="2"/>
  <c r="BJ94" i="2"/>
  <c r="BI94" i="2"/>
  <c r="BH94" i="2"/>
  <c r="V94" i="2"/>
  <c r="T94" i="2"/>
  <c r="R94" i="2"/>
  <c r="BM94" i="2"/>
  <c r="L94" i="2"/>
  <c r="BG94" i="2" s="1"/>
  <c r="BK93" i="2"/>
  <c r="BJ93" i="2"/>
  <c r="BI93" i="2"/>
  <c r="BH93" i="2"/>
  <c r="V93" i="2"/>
  <c r="T93" i="2"/>
  <c r="R93" i="2"/>
  <c r="BM93" i="2"/>
  <c r="L93" i="2"/>
  <c r="N93" i="2" s="1"/>
  <c r="BK92" i="2"/>
  <c r="BJ92" i="2"/>
  <c r="BI92" i="2"/>
  <c r="BH92" i="2"/>
  <c r="V92" i="2"/>
  <c r="T92" i="2"/>
  <c r="R92" i="2"/>
  <c r="BM92" i="2"/>
  <c r="L92" i="2"/>
  <c r="BG92" i="2" s="1"/>
  <c r="BK91" i="2"/>
  <c r="BJ91" i="2"/>
  <c r="BI91" i="2"/>
  <c r="BH91" i="2"/>
  <c r="V91" i="2"/>
  <c r="T91" i="2"/>
  <c r="R91" i="2"/>
  <c r="BM91" i="2"/>
  <c r="L91" i="2"/>
  <c r="BG91" i="2" s="1"/>
  <c r="BK90" i="2"/>
  <c r="BJ90" i="2"/>
  <c r="BI90" i="2"/>
  <c r="BH90" i="2"/>
  <c r="V90" i="2"/>
  <c r="T90" i="2"/>
  <c r="R90" i="2"/>
  <c r="BM90" i="2"/>
  <c r="L90" i="2"/>
  <c r="BG90" i="2" s="1"/>
  <c r="BK89" i="2"/>
  <c r="BJ89" i="2"/>
  <c r="BI89" i="2"/>
  <c r="BH89" i="2"/>
  <c r="V89" i="2"/>
  <c r="T89" i="2"/>
  <c r="R89" i="2"/>
  <c r="BM89" i="2"/>
  <c r="L89" i="2"/>
  <c r="BG89" i="2" s="1"/>
  <c r="BK88" i="2"/>
  <c r="BJ88" i="2"/>
  <c r="BI88" i="2"/>
  <c r="BH88" i="2"/>
  <c r="V88" i="2"/>
  <c r="T88" i="2"/>
  <c r="R88" i="2"/>
  <c r="BM88" i="2"/>
  <c r="L88" i="2"/>
  <c r="BG88" i="2" s="1"/>
  <c r="BK87" i="2"/>
  <c r="BJ87" i="2"/>
  <c r="BI87" i="2"/>
  <c r="BH87" i="2"/>
  <c r="V87" i="2"/>
  <c r="T87" i="2"/>
  <c r="R87" i="2"/>
  <c r="BM87" i="2"/>
  <c r="L87" i="2"/>
  <c r="BG87" i="2" s="1"/>
  <c r="BK86" i="2"/>
  <c r="BJ86" i="2"/>
  <c r="BI86" i="2"/>
  <c r="BH86" i="2"/>
  <c r="V86" i="2"/>
  <c r="T86" i="2"/>
  <c r="R86" i="2"/>
  <c r="BM86" i="2"/>
  <c r="L86" i="2"/>
  <c r="N86" i="2" s="1"/>
  <c r="BK85" i="2"/>
  <c r="BJ85" i="2"/>
  <c r="BI85" i="2"/>
  <c r="BH85" i="2"/>
  <c r="V85" i="2"/>
  <c r="T85" i="2"/>
  <c r="R85" i="2"/>
  <c r="BM85" i="2"/>
  <c r="L85" i="2"/>
  <c r="BG85" i="2" s="1"/>
  <c r="BK84" i="2"/>
  <c r="BJ84" i="2"/>
  <c r="BI84" i="2"/>
  <c r="BH84" i="2"/>
  <c r="V84" i="2"/>
  <c r="T84" i="2"/>
  <c r="R84" i="2"/>
  <c r="BM84" i="2"/>
  <c r="L84" i="2"/>
  <c r="BG84" i="2" s="1"/>
  <c r="BK83" i="2"/>
  <c r="BJ83" i="2"/>
  <c r="BI83" i="2"/>
  <c r="BH83" i="2"/>
  <c r="V83" i="2"/>
  <c r="T83" i="2"/>
  <c r="R83" i="2"/>
  <c r="BM83" i="2"/>
  <c r="L83" i="2"/>
  <c r="BG83" i="2" s="1"/>
  <c r="BK82" i="2"/>
  <c r="BJ82" i="2"/>
  <c r="BI82" i="2"/>
  <c r="BH82" i="2"/>
  <c r="V82" i="2"/>
  <c r="T82" i="2"/>
  <c r="R82" i="2"/>
  <c r="BM82" i="2"/>
  <c r="L82" i="2"/>
  <c r="BG82" i="2" s="1"/>
  <c r="BK81" i="2"/>
  <c r="BJ81" i="2"/>
  <c r="BI81" i="2"/>
  <c r="BH81" i="2"/>
  <c r="V81" i="2"/>
  <c r="T81" i="2"/>
  <c r="R81" i="2"/>
  <c r="BM81" i="2"/>
  <c r="L81" i="2"/>
  <c r="BG81" i="2" s="1"/>
  <c r="BK80" i="2"/>
  <c r="BJ80" i="2"/>
  <c r="BI80" i="2"/>
  <c r="BH80" i="2"/>
  <c r="V80" i="2"/>
  <c r="T80" i="2"/>
  <c r="R80" i="2"/>
  <c r="BM80" i="2"/>
  <c r="L80" i="2"/>
  <c r="BK79" i="2"/>
  <c r="BJ79" i="2"/>
  <c r="BI79" i="2"/>
  <c r="BH79" i="2"/>
  <c r="V79" i="2"/>
  <c r="T79" i="2"/>
  <c r="R79" i="2"/>
  <c r="BM79" i="2"/>
  <c r="N79" i="2"/>
  <c r="BK78" i="2"/>
  <c r="BJ78" i="2"/>
  <c r="BI78" i="2"/>
  <c r="BH78" i="2"/>
  <c r="V78" i="2"/>
  <c r="T78" i="2"/>
  <c r="R78" i="2"/>
  <c r="BM78" i="2"/>
  <c r="BG78" i="2"/>
  <c r="BK77" i="2"/>
  <c r="BJ77" i="2"/>
  <c r="BI77" i="2"/>
  <c r="BH77" i="2"/>
  <c r="V77" i="2"/>
  <c r="T77" i="2"/>
  <c r="R77" i="2"/>
  <c r="BM77" i="2"/>
  <c r="N77" i="2"/>
  <c r="E68" i="2"/>
  <c r="E47" i="2"/>
  <c r="E21" i="2"/>
  <c r="E18" i="2"/>
  <c r="E15" i="2"/>
  <c r="E7" i="2"/>
  <c r="E66" i="2" s="1"/>
  <c r="AS51" i="1"/>
  <c r="L47" i="1"/>
  <c r="AM46" i="1"/>
  <c r="L46" i="1"/>
  <c r="AM44" i="1"/>
  <c r="L44" i="1"/>
  <c r="BG139" i="3" l="1"/>
  <c r="O81" i="7"/>
  <c r="O87" i="7"/>
  <c r="BH77" i="7"/>
  <c r="M76" i="7"/>
  <c r="O77" i="7"/>
  <c r="O80" i="6"/>
  <c r="O88" i="6"/>
  <c r="BH77" i="6"/>
  <c r="M76" i="6"/>
  <c r="M56" i="6" s="1"/>
  <c r="BN76" i="6"/>
  <c r="BH134" i="5"/>
  <c r="BH127" i="5"/>
  <c r="BH115" i="5"/>
  <c r="BH107" i="5"/>
  <c r="BH83" i="5"/>
  <c r="BG77" i="3"/>
  <c r="L76" i="3"/>
  <c r="N81" i="2"/>
  <c r="N92" i="2"/>
  <c r="N101" i="2"/>
  <c r="N88" i="2"/>
  <c r="N100" i="2"/>
  <c r="BG80" i="2"/>
  <c r="L76" i="2"/>
  <c r="BG95" i="2"/>
  <c r="BG102" i="2"/>
  <c r="N84" i="2"/>
  <c r="N96" i="2"/>
  <c r="N104" i="2"/>
  <c r="N85" i="2"/>
  <c r="N97" i="2"/>
  <c r="N105" i="2"/>
  <c r="BH77" i="8"/>
  <c r="M76" i="8"/>
  <c r="M31" i="6"/>
  <c r="AW55" i="1" s="1"/>
  <c r="G31" i="6"/>
  <c r="BA55" i="1" s="1"/>
  <c r="N80" i="2"/>
  <c r="O79" i="7"/>
  <c r="O84" i="7"/>
  <c r="O80" i="7"/>
  <c r="O86" i="7"/>
  <c r="G32" i="7"/>
  <c r="BB56" i="1" s="1"/>
  <c r="O78" i="7"/>
  <c r="O83" i="7"/>
  <c r="O88" i="7"/>
  <c r="O89" i="6"/>
  <c r="O81" i="6"/>
  <c r="O77" i="6"/>
  <c r="O84" i="6"/>
  <c r="O87" i="6"/>
  <c r="BH93" i="5"/>
  <c r="N114" i="3"/>
  <c r="N140" i="3"/>
  <c r="N144" i="3"/>
  <c r="N106" i="3"/>
  <c r="BG93" i="2"/>
  <c r="BG79" i="2"/>
  <c r="BG86" i="2"/>
  <c r="N89" i="2"/>
  <c r="BG77" i="2"/>
  <c r="N82" i="2"/>
  <c r="N90" i="2"/>
  <c r="N94" i="2"/>
  <c r="N98" i="2"/>
  <c r="N83" i="2"/>
  <c r="N87" i="2"/>
  <c r="N91" i="2"/>
  <c r="N99" i="2"/>
  <c r="N103" i="2"/>
  <c r="N78" i="3"/>
  <c r="N103" i="3"/>
  <c r="N111" i="3"/>
  <c r="N119" i="3"/>
  <c r="N81" i="3"/>
  <c r="N147" i="3"/>
  <c r="N85" i="3"/>
  <c r="N107" i="3"/>
  <c r="N115" i="3"/>
  <c r="N141" i="3"/>
  <c r="N77" i="3"/>
  <c r="N102" i="3"/>
  <c r="N110" i="3"/>
  <c r="N118" i="3"/>
  <c r="N143" i="3"/>
  <c r="BM76" i="2"/>
  <c r="G34" i="2"/>
  <c r="BD52" i="1" s="1"/>
  <c r="N93" i="3"/>
  <c r="N124" i="3"/>
  <c r="N136" i="3"/>
  <c r="N86" i="3"/>
  <c r="N94" i="3"/>
  <c r="N129" i="3"/>
  <c r="R76" i="3"/>
  <c r="AU53" i="1" s="1"/>
  <c r="BG88" i="3"/>
  <c r="BG123" i="3"/>
  <c r="N80" i="3"/>
  <c r="N84" i="3"/>
  <c r="N92" i="3"/>
  <c r="N96" i="3"/>
  <c r="N101" i="3"/>
  <c r="N105" i="3"/>
  <c r="N109" i="3"/>
  <c r="N113" i="3"/>
  <c r="N117" i="3"/>
  <c r="N127" i="3"/>
  <c r="N131" i="3"/>
  <c r="N135" i="3"/>
  <c r="N142" i="3"/>
  <c r="N146" i="3"/>
  <c r="N155" i="3"/>
  <c r="N89" i="3"/>
  <c r="N97" i="3"/>
  <c r="N128" i="3"/>
  <c r="N132" i="3"/>
  <c r="N82" i="3"/>
  <c r="N90" i="3"/>
  <c r="N98" i="3"/>
  <c r="N125" i="3"/>
  <c r="N133" i="3"/>
  <c r="N137" i="3"/>
  <c r="N153" i="3"/>
  <c r="N79" i="3"/>
  <c r="N83" i="3"/>
  <c r="N87" i="3"/>
  <c r="N91" i="3"/>
  <c r="N95" i="3"/>
  <c r="N99" i="3"/>
  <c r="N104" i="3"/>
  <c r="N108" i="3"/>
  <c r="N112" i="3"/>
  <c r="N116" i="3"/>
  <c r="N120" i="3"/>
  <c r="N126" i="3"/>
  <c r="N130" i="3"/>
  <c r="N134" i="3"/>
  <c r="N138" i="3"/>
  <c r="N145" i="3"/>
  <c r="N154" i="3"/>
  <c r="N150" i="3"/>
  <c r="E45" i="5"/>
  <c r="N149" i="3"/>
  <c r="N100" i="3"/>
  <c r="G32" i="3"/>
  <c r="BB53" i="1" s="1"/>
  <c r="N152" i="3"/>
  <c r="N121" i="3"/>
  <c r="E45" i="3"/>
  <c r="G72" i="3"/>
  <c r="O85" i="7"/>
  <c r="O82" i="7"/>
  <c r="BH88" i="5"/>
  <c r="BN114" i="5"/>
  <c r="BH122" i="5"/>
  <c r="W126" i="5"/>
  <c r="BH135" i="5"/>
  <c r="G77" i="5"/>
  <c r="BH102" i="5"/>
  <c r="S106" i="5"/>
  <c r="BH108" i="5"/>
  <c r="U133" i="5"/>
  <c r="S126" i="5"/>
  <c r="W133" i="5"/>
  <c r="S82" i="5"/>
  <c r="G31" i="5"/>
  <c r="BA54" i="1" s="1"/>
  <c r="O78" i="8"/>
  <c r="O80" i="8"/>
  <c r="O84" i="8"/>
  <c r="G73" i="8"/>
  <c r="U76" i="8"/>
  <c r="G32" i="8"/>
  <c r="BB57" i="1" s="1"/>
  <c r="O77" i="8"/>
  <c r="O81" i="8"/>
  <c r="O85" i="8"/>
  <c r="O82" i="8"/>
  <c r="BH79" i="8"/>
  <c r="O83" i="8"/>
  <c r="O85" i="6"/>
  <c r="U76" i="6"/>
  <c r="G33" i="6"/>
  <c r="BC55" i="1" s="1"/>
  <c r="G32" i="6"/>
  <c r="BB55" i="1" s="1"/>
  <c r="BH83" i="6"/>
  <c r="O78" i="6"/>
  <c r="O82" i="6"/>
  <c r="O86" i="6"/>
  <c r="O90" i="6"/>
  <c r="O79" i="6"/>
  <c r="E66" i="6"/>
  <c r="L31" i="2"/>
  <c r="AW52" i="1" s="1"/>
  <c r="G52" i="3"/>
  <c r="T76" i="3"/>
  <c r="G33" i="3"/>
  <c r="BC53" i="1" s="1"/>
  <c r="G52" i="5"/>
  <c r="G32" i="5"/>
  <c r="BB54" i="1" s="1"/>
  <c r="U82" i="5"/>
  <c r="U106" i="5"/>
  <c r="S133" i="5"/>
  <c r="W76" i="6"/>
  <c r="G34" i="6"/>
  <c r="BD55" i="1" s="1"/>
  <c r="W76" i="7"/>
  <c r="G33" i="7"/>
  <c r="BC56" i="1" s="1"/>
  <c r="G33" i="8"/>
  <c r="BC57" i="1" s="1"/>
  <c r="R76" i="2"/>
  <c r="AU52" i="1" s="1"/>
  <c r="T76" i="2"/>
  <c r="G32" i="2"/>
  <c r="BB52" i="1" s="1"/>
  <c r="V76" i="3"/>
  <c r="G34" i="3"/>
  <c r="BD53" i="1" s="1"/>
  <c r="W82" i="5"/>
  <c r="G33" i="5"/>
  <c r="BC54" i="1" s="1"/>
  <c r="W106" i="5"/>
  <c r="U114" i="5"/>
  <c r="S114" i="5"/>
  <c r="U126" i="5"/>
  <c r="BN133" i="5"/>
  <c r="E66" i="7"/>
  <c r="BN76" i="7"/>
  <c r="G34" i="7"/>
  <c r="BD56" i="1" s="1"/>
  <c r="G31" i="7"/>
  <c r="BA56" i="1" s="1"/>
  <c r="BN76" i="8"/>
  <c r="G34" i="8"/>
  <c r="BD57" i="1" s="1"/>
  <c r="V76" i="2"/>
  <c r="G33" i="2"/>
  <c r="BC52" i="1" s="1"/>
  <c r="BM76" i="3"/>
  <c r="G31" i="3"/>
  <c r="BA53" i="1" s="1"/>
  <c r="BN82" i="5"/>
  <c r="G34" i="5"/>
  <c r="BD54" i="1" s="1"/>
  <c r="BN106" i="5"/>
  <c r="M58" i="5" s="1"/>
  <c r="W114" i="5"/>
  <c r="BN126" i="5"/>
  <c r="S76" i="6"/>
  <c r="AU55" i="1" s="1"/>
  <c r="S76" i="7"/>
  <c r="AU56" i="1" s="1"/>
  <c r="M31" i="7"/>
  <c r="AW56" i="1" s="1"/>
  <c r="S76" i="8"/>
  <c r="AU57" i="1" s="1"/>
  <c r="G31" i="8"/>
  <c r="BA57" i="1" s="1"/>
  <c r="W76" i="8"/>
  <c r="G31" i="2"/>
  <c r="BA52" i="1" s="1"/>
  <c r="L72" i="3"/>
  <c r="M31" i="5"/>
  <c r="AW54" i="1" s="1"/>
  <c r="M49" i="8"/>
  <c r="L31" i="3"/>
  <c r="AW53" i="1" s="1"/>
  <c r="E45" i="2"/>
  <c r="E45" i="8"/>
  <c r="M31" i="8"/>
  <c r="AW57" i="1" s="1"/>
  <c r="M61" i="5" l="1"/>
  <c r="M57" i="5"/>
  <c r="M59" i="5"/>
  <c r="L56" i="2"/>
  <c r="O76" i="7"/>
  <c r="M56" i="7"/>
  <c r="M27" i="7"/>
  <c r="G30" i="7"/>
  <c r="O76" i="6"/>
  <c r="G30" i="6"/>
  <c r="M30" i="6" s="1"/>
  <c r="AV55" i="1" s="1"/>
  <c r="AT55" i="1" s="1"/>
  <c r="M27" i="6"/>
  <c r="M60" i="5"/>
  <c r="G30" i="5"/>
  <c r="M30" i="5" s="1"/>
  <c r="AV54" i="1" s="1"/>
  <c r="AT54" i="1" s="1"/>
  <c r="G30" i="3"/>
  <c r="L30" i="3" s="1"/>
  <c r="AV53" i="1" s="1"/>
  <c r="AT53" i="1" s="1"/>
  <c r="L27" i="3"/>
  <c r="L27" i="2"/>
  <c r="AG52" i="1" s="1"/>
  <c r="G30" i="2"/>
  <c r="L30" i="2" s="1"/>
  <c r="AV52" i="1" s="1"/>
  <c r="AT52" i="1" s="1"/>
  <c r="N76" i="2"/>
  <c r="G30" i="8"/>
  <c r="M30" i="8" s="1"/>
  <c r="AV57" i="1" s="1"/>
  <c r="AT57" i="1" s="1"/>
  <c r="M27" i="8"/>
  <c r="AG57" i="1" s="1"/>
  <c r="N76" i="3"/>
  <c r="L56" i="3"/>
  <c r="S81" i="5"/>
  <c r="AU54" i="1" s="1"/>
  <c r="AU51" i="1" s="1"/>
  <c r="O81" i="5"/>
  <c r="BN81" i="5"/>
  <c r="BD51" i="1"/>
  <c r="W30" i="1" s="1"/>
  <c r="BB51" i="1"/>
  <c r="AX51" i="1" s="1"/>
  <c r="O76" i="8"/>
  <c r="M56" i="8"/>
  <c r="BC51" i="1"/>
  <c r="BA51" i="1"/>
  <c r="AW51" i="1" s="1"/>
  <c r="AK27" i="1" s="1"/>
  <c r="W81" i="5"/>
  <c r="U81" i="5"/>
  <c r="L36" i="3" l="1"/>
  <c r="AN53" i="1" s="1"/>
  <c r="AG53" i="1"/>
  <c r="AZ53" i="1"/>
  <c r="AZ55" i="1"/>
  <c r="M36" i="6"/>
  <c r="AN55" i="1" s="1"/>
  <c r="AG56" i="1"/>
  <c r="M30" i="7"/>
  <c r="AV56" i="1" s="1"/>
  <c r="AT56" i="1" s="1"/>
  <c r="AZ56" i="1"/>
  <c r="AG55" i="1"/>
  <c r="M27" i="5"/>
  <c r="AG54" i="1" s="1"/>
  <c r="M56" i="5"/>
  <c r="AZ54" i="1"/>
  <c r="AZ52" i="1"/>
  <c r="M36" i="8"/>
  <c r="AN57" i="1" s="1"/>
  <c r="AZ57" i="1"/>
  <c r="L36" i="2"/>
  <c r="AN52" i="1" s="1"/>
  <c r="W28" i="1"/>
  <c r="W27" i="1"/>
  <c r="AY51" i="1"/>
  <c r="W29" i="1"/>
  <c r="M36" i="7" l="1"/>
  <c r="AN56" i="1" s="1"/>
  <c r="AZ51" i="1"/>
  <c r="AV51" i="1" s="1"/>
  <c r="M36" i="5"/>
  <c r="AN54" i="1" s="1"/>
  <c r="AG51" i="1"/>
  <c r="W26" i="1" l="1"/>
  <c r="AK26" i="1" s="1"/>
  <c r="AN51" i="1"/>
  <c r="AT51" i="1"/>
  <c r="AK23" i="1"/>
  <c r="AK32" i="1" l="1"/>
</calcChain>
</file>

<file path=xl/sharedStrings.xml><?xml version="1.0" encoding="utf-8"?>
<sst xmlns="http://schemas.openxmlformats.org/spreadsheetml/2006/main" count="3486" uniqueCount="638">
  <si>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</si>
  <si>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</si>
  <si>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</si>
  <si>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</si>
  <si>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</si>
  <si>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</si>
  <si>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</si>
  <si>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{1025a1d3-45e0-4183-a6a8-a21cc5e9089b}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</si>
  <si>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</si>
  <si>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</si>
  <si>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</si>
  <si>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</si>
  <si>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</si>
  <si>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</si>
  <si>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Stavba:</t>
  </si>
  <si>
    <t>KSO:</t>
  </si>
  <si>
    <t>Místo:</t>
  </si>
  <si>
    <t>Pardubice</t>
  </si>
  <si>
    <t>Zadavatel:</t>
  </si>
  <si>
    <t xml:space="preserve"> 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</si>
  <si>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</si>
  <si>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</si>
  <si>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</si>
  <si>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</si>
  <si>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</si>
  <si>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</si>
  <si>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</si>
  <si>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</si>
  <si>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</si>
  <si>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</si>
  <si>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</si>
  <si>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</si>
  <si>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</si>
  <si>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</si>
  <si>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</si>
  <si>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</si>
  <si>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</si>
  <si>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</si>
  <si>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</si>
  <si>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</si>
  <si>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</si>
  <si>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</si>
  <si>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</si>
  <si>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</si>
  <si>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</si>
  <si>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</si>
  <si>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</si>
  <si>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</si>
  <si>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</si>
  <si>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</si>
  <si>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</si>
  <si>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</si>
  <si>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</si>
  <si>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</si>
  <si>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</si>
  <si>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</si>
  <si>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</si>
  <si>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</si>
  <si>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</si>
  <si>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</si>
  <si>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</si>
  <si>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Mobiliář expozice</t>
  </si>
  <si>
    <t>1</t>
  </si>
  <si>
    <t>{278b384d-e9b5-4d59-8f27-007f5ade31ea}</t>
  </si>
  <si>
    <t>2</t>
  </si>
  <si>
    <t>{f2edb97a-346f-44d8-9a4a-4b5cd211942d}</t>
  </si>
  <si>
    <t>Audio video</t>
  </si>
  <si>
    <t>{a77a2597-5b29-4aa0-a206-036cee6d7454}</t>
  </si>
  <si>
    <t>Osvětlení</t>
  </si>
  <si>
    <t>{fab69185-c23f-40d7-9fb5-131cfc1f8eb6}</t>
  </si>
  <si>
    <t>Technologie</t>
  </si>
  <si>
    <t>{420c957c-9c83-4334-82ac-9bc921e5b6f1}</t>
  </si>
  <si>
    <t>Grafika</t>
  </si>
  <si>
    <t>{755c296c-dcad-429f-adea-ddb037202b1e}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</si>
  <si>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</si>
  <si>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</si>
  <si>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</si>
  <si>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</si>
  <si>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</si>
  <si>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</si>
  <si>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</si>
  <si>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</si>
  <si>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</si>
  <si>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</si>
  <si>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</si>
  <si>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</si>
  <si>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</si>
  <si>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</si>
  <si>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</si>
  <si>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</si>
  <si>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</si>
  <si>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</si>
  <si>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</si>
  <si>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</si>
  <si>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</si>
  <si>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</si>
  <si>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</si>
  <si>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</si>
  <si>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</si>
  <si>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</si>
  <si>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105.E.01</t>
  </si>
  <si>
    <t>Typová vitrína 700/700/2000</t>
  </si>
  <si>
    <t>ks</t>
  </si>
  <si>
    <t>4</t>
  </si>
  <si>
    <t>ROZPOCET</t>
  </si>
  <si>
    <t>105.E.01.1</t>
  </si>
  <si>
    <t>Panel 700/2000</t>
  </si>
  <si>
    <t>3</t>
  </si>
  <si>
    <t>201.E.01</t>
  </si>
  <si>
    <t>6</t>
  </si>
  <si>
    <t>201.E.02</t>
  </si>
  <si>
    <t>8</t>
  </si>
  <si>
    <t>5</t>
  </si>
  <si>
    <t>201.E.03</t>
  </si>
  <si>
    <t>10</t>
  </si>
  <si>
    <t>201.E.04</t>
  </si>
  <si>
    <t>12</t>
  </si>
  <si>
    <t>7</t>
  </si>
  <si>
    <t>201.E.05</t>
  </si>
  <si>
    <t>14</t>
  </si>
  <si>
    <t>201.E.06</t>
  </si>
  <si>
    <t>Vitrína písařským stolem ve tvaru písmene O, včetně dřevěného obkladu stěny</t>
  </si>
  <si>
    <t>16</t>
  </si>
  <si>
    <t>9</t>
  </si>
  <si>
    <t>201.E.07</t>
  </si>
  <si>
    <t>Obklad stěny s výstavními panely</t>
  </si>
  <si>
    <t>18</t>
  </si>
  <si>
    <t>201.E.08</t>
  </si>
  <si>
    <t>Obklad stěny s grafikou a se čtenářským pultem</t>
  </si>
  <si>
    <t>20</t>
  </si>
  <si>
    <t>11</t>
  </si>
  <si>
    <t>201.E.09</t>
  </si>
  <si>
    <t>Obklad stěny s grafikou</t>
  </si>
  <si>
    <t>22</t>
  </si>
  <si>
    <t>201.E.10</t>
  </si>
  <si>
    <t>Lavice 1</t>
  </si>
  <si>
    <t>24</t>
  </si>
  <si>
    <t>13</t>
  </si>
  <si>
    <t>201.E.10A</t>
  </si>
  <si>
    <t>Lavice 2</t>
  </si>
  <si>
    <t>26</t>
  </si>
  <si>
    <t>201.E.11</t>
  </si>
  <si>
    <t>Mříž "FINIS AFRICAE"</t>
  </si>
  <si>
    <t>28</t>
  </si>
  <si>
    <t>206.E.01</t>
  </si>
  <si>
    <t>Průchozí vitrína MISTR</t>
  </si>
  <si>
    <t>30</t>
  </si>
  <si>
    <t>206.E.02</t>
  </si>
  <si>
    <t>Průchozí vitrína PETLICE</t>
  </si>
  <si>
    <t>32</t>
  </si>
  <si>
    <t>17</t>
  </si>
  <si>
    <t>206.E.03</t>
  </si>
  <si>
    <t>Vitrína pro k montáži k prostorovému textu</t>
  </si>
  <si>
    <t>34</t>
  </si>
  <si>
    <t>206.E.04</t>
  </si>
  <si>
    <t>Prostorrový text LETECTVÍ</t>
  </si>
  <si>
    <t>36</t>
  </si>
  <si>
    <t>19</t>
  </si>
  <si>
    <t>206.E.05</t>
  </si>
  <si>
    <t>Prostorrový text POČESTNÉ</t>
  </si>
  <si>
    <t>38</t>
  </si>
  <si>
    <t>206.E.06</t>
  </si>
  <si>
    <t>Prostorový text LAPKOVÉ</t>
  </si>
  <si>
    <t>40</t>
  </si>
  <si>
    <t>206.E.07</t>
  </si>
  <si>
    <t>Prostorový text PŘÍTEL</t>
  </si>
  <si>
    <t>42</t>
  </si>
  <si>
    <t>206.E.08</t>
  </si>
  <si>
    <t>Prostorový text DĚJINY</t>
  </si>
  <si>
    <t>44</t>
  </si>
  <si>
    <t>23</t>
  </si>
  <si>
    <t>206.E.09</t>
  </si>
  <si>
    <t>Prostorový text 3000</t>
  </si>
  <si>
    <t>46</t>
  </si>
  <si>
    <t>206.E.10</t>
  </si>
  <si>
    <t>Prostorový text POSLANKYNĚ</t>
  </si>
  <si>
    <t>48</t>
  </si>
  <si>
    <t>25</t>
  </si>
  <si>
    <t>206.E.11</t>
  </si>
  <si>
    <t>Prostorový text MINERVA</t>
  </si>
  <si>
    <t>50</t>
  </si>
  <si>
    <t>206.E.12</t>
  </si>
  <si>
    <t>Prostorový text PRAVIDLA</t>
  </si>
  <si>
    <t>52</t>
  </si>
  <si>
    <t>27</t>
  </si>
  <si>
    <t>206.E.13</t>
  </si>
  <si>
    <t>Prostorový text NOVÁ RADA s vitrínou</t>
  </si>
  <si>
    <t>54</t>
  </si>
  <si>
    <t>206.E.14</t>
  </si>
  <si>
    <t>Prostorový text SLABIKÁŘ s vitrínou</t>
  </si>
  <si>
    <t>56</t>
  </si>
  <si>
    <t>29</t>
  </si>
  <si>
    <t>206.E.15</t>
  </si>
  <si>
    <t>Prostorový text PARDUBICKO HOLIČSKO PŘELOUČSKO s vitrínou</t>
  </si>
  <si>
    <t>58</t>
  </si>
  <si>
    <t>-376781396</t>
  </si>
  <si>
    <t>103.N.01</t>
  </si>
  <si>
    <t>Vestavěná šatní skříň</t>
  </si>
  <si>
    <t>104.N.01</t>
  </si>
  <si>
    <t>Pokladna</t>
  </si>
  <si>
    <t>104.N.02</t>
  </si>
  <si>
    <t>Kuchyňka</t>
  </si>
  <si>
    <t>105.N.01</t>
  </si>
  <si>
    <t>Lavice</t>
  </si>
  <si>
    <t>106.N.01</t>
  </si>
  <si>
    <t>Pohovka</t>
  </si>
  <si>
    <t>106.N.02</t>
  </si>
  <si>
    <t>106.N.03</t>
  </si>
  <si>
    <t>Počítačový stůl</t>
  </si>
  <si>
    <t>106.N.04</t>
  </si>
  <si>
    <t>Stolek</t>
  </si>
  <si>
    <t>107.N.01</t>
  </si>
  <si>
    <t>Knihovna</t>
  </si>
  <si>
    <t>107.N.02</t>
  </si>
  <si>
    <t>109.N.01</t>
  </si>
  <si>
    <t>Skříň</t>
  </si>
  <si>
    <t>112.N.01</t>
  </si>
  <si>
    <t>Výdejní pult</t>
  </si>
  <si>
    <t>112.N.02</t>
  </si>
  <si>
    <t>112.N.03</t>
  </si>
  <si>
    <t>112.N.04</t>
  </si>
  <si>
    <t>Nízká skříň</t>
  </si>
  <si>
    <t>112.N.05</t>
  </si>
  <si>
    <t>112.N.06</t>
  </si>
  <si>
    <t>112.N.07</t>
  </si>
  <si>
    <t>112.N.08</t>
  </si>
  <si>
    <t>112.N.09</t>
  </si>
  <si>
    <t>Info panel 1</t>
  </si>
  <si>
    <t>112.N.09A</t>
  </si>
  <si>
    <t>Info panel 2</t>
  </si>
  <si>
    <t>112.N.10</t>
  </si>
  <si>
    <t>112.N.11</t>
  </si>
  <si>
    <t>112.N.12</t>
  </si>
  <si>
    <t>112.N.13</t>
  </si>
  <si>
    <t>114.N.01</t>
  </si>
  <si>
    <t>114.N.02</t>
  </si>
  <si>
    <t>Lamely</t>
  </si>
  <si>
    <t>114.N.02A</t>
  </si>
  <si>
    <t>125.N.01</t>
  </si>
  <si>
    <t>Obklad stěny</t>
  </si>
  <si>
    <t>125.N.02</t>
  </si>
  <si>
    <t>60</t>
  </si>
  <si>
    <t>31</t>
  </si>
  <si>
    <t>125.N.03</t>
  </si>
  <si>
    <t>62</t>
  </si>
  <si>
    <t>125.N.04</t>
  </si>
  <si>
    <t>64</t>
  </si>
  <si>
    <t>33</t>
  </si>
  <si>
    <t>125.N.05</t>
  </si>
  <si>
    <t>Podium</t>
  </si>
  <si>
    <t>66</t>
  </si>
  <si>
    <t>125.N.06</t>
  </si>
  <si>
    <t>68</t>
  </si>
  <si>
    <t>35</t>
  </si>
  <si>
    <t>126.N.01</t>
  </si>
  <si>
    <t>70</t>
  </si>
  <si>
    <t>126.N.02</t>
  </si>
  <si>
    <t>Stůl</t>
  </si>
  <si>
    <t>72</t>
  </si>
  <si>
    <t>37</t>
  </si>
  <si>
    <t>127.N.01</t>
  </si>
  <si>
    <t>74</t>
  </si>
  <si>
    <t>127.N.02</t>
  </si>
  <si>
    <t>76</t>
  </si>
  <si>
    <t>39</t>
  </si>
  <si>
    <t>127.N.03</t>
  </si>
  <si>
    <t>78</t>
  </si>
  <si>
    <t>127.N.04</t>
  </si>
  <si>
    <t>80</t>
  </si>
  <si>
    <t>41</t>
  </si>
  <si>
    <t>127.N.05</t>
  </si>
  <si>
    <t>Pult</t>
  </si>
  <si>
    <t>82</t>
  </si>
  <si>
    <t>127.N.06</t>
  </si>
  <si>
    <t>84</t>
  </si>
  <si>
    <t>43</t>
  </si>
  <si>
    <t>130.N.01</t>
  </si>
  <si>
    <t>86</t>
  </si>
  <si>
    <t>130.N.02</t>
  </si>
  <si>
    <t>Police</t>
  </si>
  <si>
    <t>88</t>
  </si>
  <si>
    <t>45</t>
  </si>
  <si>
    <t>133.N.01</t>
  </si>
  <si>
    <t>90</t>
  </si>
  <si>
    <t>133.N.02</t>
  </si>
  <si>
    <t>Lavice a věšák</t>
  </si>
  <si>
    <t>92</t>
  </si>
  <si>
    <t>47</t>
  </si>
  <si>
    <t>133.N.03</t>
  </si>
  <si>
    <t>94</t>
  </si>
  <si>
    <t>133.N.05</t>
  </si>
  <si>
    <t>Rám obrazu</t>
  </si>
  <si>
    <t>96</t>
  </si>
  <si>
    <t>49</t>
  </si>
  <si>
    <t>134.N.01</t>
  </si>
  <si>
    <t>98</t>
  </si>
  <si>
    <t>134.N.02</t>
  </si>
  <si>
    <t>100</t>
  </si>
  <si>
    <t>51</t>
  </si>
  <si>
    <t>134.N.03</t>
  </si>
  <si>
    <t>102</t>
  </si>
  <si>
    <t>134.N.04</t>
  </si>
  <si>
    <t>Věšák</t>
  </si>
  <si>
    <t>104</t>
  </si>
  <si>
    <t>53</t>
  </si>
  <si>
    <t>201.N.02</t>
  </si>
  <si>
    <t>106</t>
  </si>
  <si>
    <t>206.N.01</t>
  </si>
  <si>
    <t>108</t>
  </si>
  <si>
    <t>55</t>
  </si>
  <si>
    <t>207.N.01</t>
  </si>
  <si>
    <t>110</t>
  </si>
  <si>
    <t>207.N.02</t>
  </si>
  <si>
    <t>112</t>
  </si>
  <si>
    <t>57</t>
  </si>
  <si>
    <t>207.N.03</t>
  </si>
  <si>
    <t>114</t>
  </si>
  <si>
    <t>207.N.04</t>
  </si>
  <si>
    <t>116</t>
  </si>
  <si>
    <t>59</t>
  </si>
  <si>
    <t>207.N.05</t>
  </si>
  <si>
    <t>118</t>
  </si>
  <si>
    <t>207.N.06</t>
  </si>
  <si>
    <t>Vnitřní okenice</t>
  </si>
  <si>
    <t>120</t>
  </si>
  <si>
    <t>61</t>
  </si>
  <si>
    <t>209.N.01</t>
  </si>
  <si>
    <t>Pult s umyvadlem</t>
  </si>
  <si>
    <t>122</t>
  </si>
  <si>
    <t>213.N.01</t>
  </si>
  <si>
    <t>124</t>
  </si>
  <si>
    <t>63</t>
  </si>
  <si>
    <t>213.N.02</t>
  </si>
  <si>
    <t>126</t>
  </si>
  <si>
    <t>213.N.03</t>
  </si>
  <si>
    <t>128</t>
  </si>
  <si>
    <t>65</t>
  </si>
  <si>
    <t>215.N.01</t>
  </si>
  <si>
    <t>132</t>
  </si>
  <si>
    <t>67</t>
  </si>
  <si>
    <t>215.N.02</t>
  </si>
  <si>
    <t>134</t>
  </si>
  <si>
    <t>215.N.03</t>
  </si>
  <si>
    <t>136</t>
  </si>
  <si>
    <t>69</t>
  </si>
  <si>
    <t>215.N.04</t>
  </si>
  <si>
    <t>Stoly s pohovkou</t>
  </si>
  <si>
    <t>138</t>
  </si>
  <si>
    <t>216.N.01</t>
  </si>
  <si>
    <t>Lavice a stůl</t>
  </si>
  <si>
    <t>140</t>
  </si>
  <si>
    <t>71</t>
  </si>
  <si>
    <t>218.N.01</t>
  </si>
  <si>
    <t>142</t>
  </si>
  <si>
    <t>218.N.02</t>
  </si>
  <si>
    <t>144</t>
  </si>
  <si>
    <t>73</t>
  </si>
  <si>
    <t>218.N.02A</t>
  </si>
  <si>
    <t>146</t>
  </si>
  <si>
    <t>218.N.03</t>
  </si>
  <si>
    <t>Knihovna s posuvnými dveřmi</t>
  </si>
  <si>
    <t>148</t>
  </si>
  <si>
    <t>75</t>
  </si>
  <si>
    <t>218.N.04</t>
  </si>
  <si>
    <t>Skříň s kuchyňkou</t>
  </si>
  <si>
    <t>150</t>
  </si>
  <si>
    <t>218.N.05</t>
  </si>
  <si>
    <t>Parapet</t>
  </si>
  <si>
    <t>152</t>
  </si>
  <si>
    <t>77</t>
  </si>
  <si>
    <t>221.N.01</t>
  </si>
  <si>
    <t>154</t>
  </si>
  <si>
    <t>m</t>
  </si>
  <si>
    <t>D2 - PROSTORY VYBAVENÍ AUDIO / VIDEO / PC                 Místnost  127</t>
  </si>
  <si>
    <t>D3 - PROSTORY VYBAVENÍ AUDIO / VIDEO / PC                  Místnost  207</t>
  </si>
  <si>
    <t>D4 - PROSTORY VYBAVENÍ AUDIO / VIDEO / PC                 Místnost 112</t>
  </si>
  <si>
    <t>D5 - PROSTORY VYBAVENÍ AUDIO / VIDEO / PC                 Místnost 106</t>
  </si>
  <si>
    <t>D1</t>
  </si>
  <si>
    <t>A.125.1.</t>
  </si>
  <si>
    <t>A.125.2.</t>
  </si>
  <si>
    <t>A.125.3.</t>
  </si>
  <si>
    <t>A.125.4.</t>
  </si>
  <si>
    <t>A.125.5.</t>
  </si>
  <si>
    <t>A.125.6.</t>
  </si>
  <si>
    <t>A.125.7.</t>
  </si>
  <si>
    <t>A.125.8.</t>
  </si>
  <si>
    <t>A.125.9.</t>
  </si>
  <si>
    <t>A.125.10.</t>
  </si>
  <si>
    <t>A.125.11.</t>
  </si>
  <si>
    <t>A.125.12.</t>
  </si>
  <si>
    <t>A.125.13.</t>
  </si>
  <si>
    <t>A.125.14.</t>
  </si>
  <si>
    <t>A.125.15.</t>
  </si>
  <si>
    <t>A.125.16</t>
  </si>
  <si>
    <t>A.125.17.</t>
  </si>
  <si>
    <t>A.125.18.</t>
  </si>
  <si>
    <t>A.125.19.</t>
  </si>
  <si>
    <t>A.125.20.</t>
  </si>
  <si>
    <t>A.125.21.</t>
  </si>
  <si>
    <t>A.125.22.</t>
  </si>
  <si>
    <t>Trio ALU závěsná konstrukce 200 x 100 cm + závěsný instalační a montážní materiál.</t>
  </si>
  <si>
    <t>Kabeláž CYKY 3 x 2,5 propojení Theatre 650/1000 Spot s ovládací jednotkou</t>
  </si>
  <si>
    <t>D2</t>
  </si>
  <si>
    <t>A.127.1.</t>
  </si>
  <si>
    <t>A.127.2.</t>
  </si>
  <si>
    <t>A.127.3.</t>
  </si>
  <si>
    <t>A.127.4.</t>
  </si>
  <si>
    <t>A.127.5.</t>
  </si>
  <si>
    <t>A.127.6.</t>
  </si>
  <si>
    <t>A.127.7.</t>
  </si>
  <si>
    <t>D3</t>
  </si>
  <si>
    <t>A.207.1.</t>
  </si>
  <si>
    <t>A.207.2.</t>
  </si>
  <si>
    <t>A.207.3.</t>
  </si>
  <si>
    <t>A.207.4.</t>
  </si>
  <si>
    <t>A.207.5.</t>
  </si>
  <si>
    <t>A.207.6.</t>
  </si>
  <si>
    <t>A.207.7.</t>
  </si>
  <si>
    <t>A.207.8.</t>
  </si>
  <si>
    <t>A.207.9.</t>
  </si>
  <si>
    <t>A.207.10.</t>
  </si>
  <si>
    <t>A.207.11</t>
  </si>
  <si>
    <t>systémový nátěr stěny tzv. tekuté plátno, naneseno dle pokynů výrobce pro povrchový nátěr určený k promítání filmů</t>
  </si>
  <si>
    <t>m2</t>
  </si>
  <si>
    <t>D4</t>
  </si>
  <si>
    <t>A.112.1.</t>
  </si>
  <si>
    <t>A.112.2.</t>
  </si>
  <si>
    <t>A.112.3.</t>
  </si>
  <si>
    <t>A.112.4.</t>
  </si>
  <si>
    <t>kc</t>
  </si>
  <si>
    <t>A.112.5.</t>
  </si>
  <si>
    <t>A.112.6.</t>
  </si>
  <si>
    <t>D5</t>
  </si>
  <si>
    <t>A.106.1.</t>
  </si>
  <si>
    <t>A.106.2.</t>
  </si>
  <si>
    <t>A.106.3.</t>
  </si>
  <si>
    <t>A.106.4.</t>
  </si>
  <si>
    <t>S01</t>
  </si>
  <si>
    <t>S01a</t>
  </si>
  <si>
    <t>S01b</t>
  </si>
  <si>
    <t>S02</t>
  </si>
  <si>
    <t>S03</t>
  </si>
  <si>
    <t>pS03</t>
  </si>
  <si>
    <t>refraktor</t>
  </si>
  <si>
    <t>pS03.1</t>
  </si>
  <si>
    <t>soft-lens filtr</t>
  </si>
  <si>
    <t>pS03.2</t>
  </si>
  <si>
    <t>plástvová clona</t>
  </si>
  <si>
    <t>S04, S04a</t>
  </si>
  <si>
    <t>Soustava napájecích 3F lišt, včetně příslušenství pro montáž</t>
  </si>
  <si>
    <t>S05</t>
  </si>
  <si>
    <t>S18</t>
  </si>
  <si>
    <t>LED lišta</t>
  </si>
  <si>
    <t>S20</t>
  </si>
  <si>
    <t>S21</t>
  </si>
  <si>
    <t>Zapuštěné svítidlo</t>
  </si>
  <si>
    <t>S22</t>
  </si>
  <si>
    <t>T.1</t>
  </si>
  <si>
    <t>T.2</t>
  </si>
  <si>
    <t>T.3</t>
  </si>
  <si>
    <t>T.4</t>
  </si>
  <si>
    <t>T.5</t>
  </si>
  <si>
    <t>T.6</t>
  </si>
  <si>
    <t>T.7</t>
  </si>
  <si>
    <t>T.8</t>
  </si>
  <si>
    <t>T.9</t>
  </si>
  <si>
    <t>T.10</t>
  </si>
  <si>
    <t>T.11</t>
  </si>
  <si>
    <t>T.13</t>
  </si>
  <si>
    <t>Pol1</t>
  </si>
  <si>
    <t>Pol2</t>
  </si>
  <si>
    <t>Pol3</t>
  </si>
  <si>
    <t>Pol4</t>
  </si>
  <si>
    <t>Pol5</t>
  </si>
  <si>
    <t>Pol6</t>
  </si>
  <si>
    <t>Pol8</t>
  </si>
  <si>
    <t>Pol9</t>
  </si>
  <si>
    <t>nákup fotografíí použitých v expozici (fotobanka)</t>
  </si>
  <si>
    <t>Pol10</t>
  </si>
  <si>
    <t>nákup písma, font Rational</t>
  </si>
  <si>
    <t>sazba DPH</t>
  </si>
  <si>
    <t>Cena včetně DPH [CZK]</t>
  </si>
  <si>
    <t>sada</t>
  </si>
  <si>
    <t>Video systém OFC kabel HDMI High Speed s Ethernetem, zlacené konektory,
4K_60Hz, 13 m</t>
  </si>
  <si>
    <t>Video systém
VGA kabel zlacené konektory, 13 m</t>
  </si>
  <si>
    <t>133.N.01A</t>
  </si>
  <si>
    <t xml:space="preserve">banner s oky, tisk CMYK na bannerovinu 2 x 3 mm </t>
  </si>
  <si>
    <t xml:space="preserve">tisk na samolepku + forex 5mm, tisk CMYK / MAT laminace </t>
  </si>
  <si>
    <t xml:space="preserve">řezaná grafika, různé barvy + přenosové folie </t>
  </si>
  <si>
    <t xml:space="preserve">samolepici folie (efekt pískovaného skla) vč. Tisku, tisk CMYK, </t>
  </si>
  <si>
    <t xml:space="preserve">velkoplošná tištěná grafika lepená přímo na stěnu nebo na MDF desku nebo na sklo, tisk CMYK / MAT laminace, </t>
  </si>
  <si>
    <t xml:space="preserve">skleněné tabulky v exteriéru 300 x 800 mm, vč. distančních podložek,  </t>
  </si>
  <si>
    <t xml:space="preserve">tisk na textilní tkaninu, </t>
  </si>
  <si>
    <t>Knihovna - depozitář</t>
  </si>
  <si>
    <t xml:space="preserve">HW Firewall </t>
  </si>
  <si>
    <t xml:space="preserve">Diskové pole  </t>
  </si>
  <si>
    <t xml:space="preserve">PC                   </t>
  </si>
  <si>
    <t>Led monitor 24"</t>
  </si>
  <si>
    <t xml:space="preserve">Tiskárna klasická - ČB MULTIFUNKČNÍ, </t>
  </si>
  <si>
    <t xml:space="preserve">Tiskárna barevná- Multifunkční , Typ tiskárny: Laserová </t>
  </si>
  <si>
    <t>03.01</t>
  </si>
  <si>
    <t>03.02</t>
  </si>
  <si>
    <t>04.01</t>
  </si>
  <si>
    <t>04.02</t>
  </si>
  <si>
    <t>03.04</t>
  </si>
  <si>
    <t>03.05</t>
  </si>
  <si>
    <t>03.01 - Mobiliář expozice</t>
  </si>
  <si>
    <t>04.01 - Audio video</t>
  </si>
  <si>
    <t>03.04 - Osvětlení</t>
  </si>
  <si>
    <t>03.05 - Technologie</t>
  </si>
  <si>
    <t>04.02 - Grafika</t>
  </si>
  <si>
    <t>218.N.01A</t>
  </si>
  <si>
    <t>218.N.03A</t>
  </si>
  <si>
    <t>Police s TV</t>
  </si>
  <si>
    <t>Lamely, částečně otvíratelné</t>
  </si>
  <si>
    <t>Skříň pro personál</t>
  </si>
  <si>
    <t>Vitrína ve tvaru písmene H, s čtenářským pultem</t>
  </si>
  <si>
    <t>Vitrína ve tvaru písmene H</t>
  </si>
  <si>
    <t>Vitrína ve tvaru písmene D</t>
  </si>
  <si>
    <t>Vitrína ve tvaru písmene A</t>
  </si>
  <si>
    <t>Vitrína ve tvaru písmene O</t>
  </si>
  <si>
    <t xml:space="preserve">Nábytek </t>
  </si>
  <si>
    <t>03.02 - Nábytek</t>
  </si>
  <si>
    <t>Reflektorové svítidlo do 3F lišty</t>
  </si>
  <si>
    <t xml:space="preserve">Reflektorové svítidlo do nástěnného adaptéru, </t>
  </si>
  <si>
    <t>Reflektorové svítidlo do 3F lišty,</t>
  </si>
  <si>
    <t xml:space="preserve">Reflektorové svítidlo do 3F lišty, stmívatelné, </t>
  </si>
  <si>
    <t xml:space="preserve">stojan pro reflektorová svítidla, </t>
  </si>
  <si>
    <t xml:space="preserve">Tiskárna termo - ČB  </t>
  </si>
  <si>
    <t>Server , Provedení:   Rack</t>
  </si>
  <si>
    <t>Systémová RFID bezpečnostní brána ze dvou stojanů pro detekování průchodu zabezpečené knihy</t>
  </si>
  <si>
    <t>Systémový  aktivátor a deaktivátor na ochranu knihovního fondu (pracovní stanice pro zapisování dat na čipy RFID).</t>
  </si>
  <si>
    <t xml:space="preserve">čtečka EAN kódů, systémové propojení s PC </t>
  </si>
  <si>
    <t>Audio systém, propojení systému - kabeláž</t>
  </si>
  <si>
    <t>Audio systém, sluchátka</t>
  </si>
  <si>
    <t>Audio systém,  CD přehráváč CD, CDR,CDRW</t>
  </si>
  <si>
    <t>Audio systém, kazetový přehrávač/rekordér</t>
  </si>
  <si>
    <t>Audio systém, profesionální stereo gramofon obsahující motor s přímým pohonem</t>
  </si>
  <si>
    <t>Audio / Video systém, hard case na uložení techniky</t>
  </si>
  <si>
    <t>Video systém,  VGA kabel zlacené konektory, 13 m</t>
  </si>
  <si>
    <t>Video systém,  OFC kabel HDMI High Speed s Ethernetem, zlacené konektory, 4K_60Hz, 13 m</t>
  </si>
  <si>
    <t>Video systém, držák datového projektoru, stropní univerz.adaptér</t>
  </si>
  <si>
    <t>Audio systém, propojení reproboxů - kabeláž</t>
  </si>
  <si>
    <t>Audio systém, zavěšovací montážní příslušenství pro reproboxy</t>
  </si>
  <si>
    <t>Audio / Video systém, 4 + 1 subwoofer. Sada plastových 2 pásmových reproboxů, černé nebo bílé</t>
  </si>
  <si>
    <t>Audio / Video systém, zesilovač 4+1 systém</t>
  </si>
  <si>
    <t xml:space="preserve">Audio systém / Video systém / PC, rám skříně pro centrální jednotku 19” / 3HU, montážní materiál a příslušenství  </t>
  </si>
  <si>
    <t>Audio systém, oddělovací galvanický článek audio signálu / dvoucestný DI box</t>
  </si>
  <si>
    <t>Audio systém, propojení audio signálu Místnost A.125.3 s Místností A.127.</t>
  </si>
  <si>
    <t>Audio systém, propojení reproboxů - kabeláž 100 V rozvodu</t>
  </si>
  <si>
    <t xml:space="preserve">Audio systém,  mixážní jednotka </t>
  </si>
  <si>
    <t>Audio / Video / PC  systém, zásuvka zamykací 3 HU</t>
  </si>
  <si>
    <t>Audio systém / Video systém / PC, rám skříně pro centrální jednotku 19” / 18HU, montážní materiál a příslušenství</t>
  </si>
  <si>
    <t>Theatre 300/500 Spot reflektor s PC čočkou</t>
  </si>
  <si>
    <t>Video systém, projekční plátno elektrické rolovací</t>
  </si>
  <si>
    <t>Audio systém / Video systém / PC, Spínací skříň</t>
  </si>
  <si>
    <t>Audio systém, kabeláž - propojení aktivních satelitů (repro boxů)</t>
  </si>
  <si>
    <t>Audio systém, kompaktní a víceúčelový aktivní satelit reprobox + horna, driver 1”</t>
  </si>
  <si>
    <t>Audio systém,  Hardware rackový montážní materiál 19” / 1HU s výbavou pro  sada přijímače</t>
  </si>
  <si>
    <t>Audio systém / Video systém / PC, hardware rackový šuplík 19” / 2HU s výbavou + VESA</t>
  </si>
  <si>
    <t>Audio systém / Video systém / PC, souprava pro instalaci LED monitoru</t>
  </si>
  <si>
    <t>Audio systém / Video systém / PC,   LED monitor dotykový, černý</t>
  </si>
  <si>
    <t>Audio systém / Video systém / PC,  počítač pracovní stanice 19”/4HU pro odbavení AUDIO / Video</t>
  </si>
  <si>
    <t>Audio / Video systém,  professional Media Player DVD Disc, SD/SDHC, &amp; USB</t>
  </si>
  <si>
    <t>Audio systém, mixážní jednotka 10/2</t>
  </si>
  <si>
    <t>D1 - PROSTORY VYBAVENÍ AUDIO / VIDEO / PC                 Místnost  125</t>
  </si>
  <si>
    <t xml:space="preserve">REKAPITULACE </t>
  </si>
  <si>
    <t>Dodávka:</t>
  </si>
  <si>
    <t>REKAPITULACE OBJEKTŮ A SOUPISŮ PRACÍ</t>
  </si>
  <si>
    <t>Náklady celkem</t>
  </si>
  <si>
    <t>CPV kód</t>
  </si>
  <si>
    <t>39122100-4</t>
  </si>
  <si>
    <t>44800000-8</t>
  </si>
  <si>
    <t>39154000-6</t>
  </si>
  <si>
    <t>39143121-0</t>
  </si>
  <si>
    <t>39122200-5</t>
  </si>
  <si>
    <t>39113600-3</t>
  </si>
  <si>
    <t>39113200-9</t>
  </si>
  <si>
    <t>39172000-8</t>
  </si>
  <si>
    <t>39141400-6</t>
  </si>
  <si>
    <t>39121000-6</t>
  </si>
  <si>
    <t>39143310-2</t>
  </si>
  <si>
    <t>39155000-3</t>
  </si>
  <si>
    <t>39151000-5</t>
  </si>
  <si>
    <t>39141100-3</t>
  </si>
  <si>
    <t>44221400-9</t>
  </si>
  <si>
    <t>39298200-9</t>
  </si>
  <si>
    <t>39136000-4</t>
  </si>
  <si>
    <t>39133000-3</t>
  </si>
  <si>
    <t>44221000-5</t>
  </si>
  <si>
    <t>30213300-8</t>
  </si>
  <si>
    <t>30231320-6</t>
  </si>
  <si>
    <t>30230000-0</t>
  </si>
  <si>
    <t>32341000-5</t>
  </si>
  <si>
    <t>32342412-3</t>
  </si>
  <si>
    <t>32342420-2</t>
  </si>
  <si>
    <t>32572000-3</t>
  </si>
  <si>
    <t>32542000-4</t>
  </si>
  <si>
    <t>38652120-7</t>
  </si>
  <si>
    <t>32351000-8</t>
  </si>
  <si>
    <t>38653400-1</t>
  </si>
  <si>
    <t>31527260-6</t>
  </si>
  <si>
    <t>32343000-9</t>
  </si>
  <si>
    <t>32331100-3</t>
  </si>
  <si>
    <t>32331200-4</t>
  </si>
  <si>
    <t>32331000-2</t>
  </si>
  <si>
    <t>32342200-4</t>
  </si>
  <si>
    <t>30213200-7</t>
  </si>
  <si>
    <t>48822000-6</t>
  </si>
  <si>
    <t>30211200-3</t>
  </si>
  <si>
    <t>30233141-1</t>
  </si>
  <si>
    <t>30231310-3</t>
  </si>
  <si>
    <t>30232110-8</t>
  </si>
  <si>
    <t>30232100-5</t>
  </si>
  <si>
    <t>30216130-6</t>
  </si>
  <si>
    <t>30238000-6</t>
  </si>
  <si>
    <t>31524120-2</t>
  </si>
  <si>
    <t>31520000-7</t>
  </si>
  <si>
    <t>79811000-2</t>
  </si>
  <si>
    <t>79800000-2</t>
  </si>
  <si>
    <t>Typ/značka/výrobce/ vlastní výroba</t>
  </si>
  <si>
    <t>s23</t>
  </si>
  <si>
    <t>Elektro krabice pro zásuvky do hořlavých materiálů (dřevěné předstěny)</t>
  </si>
  <si>
    <t>Příhrádek Pardubice - dodávka vnitřního vybavení a expozic</t>
  </si>
  <si>
    <t>PROSTORY VYBAVENÍ AUDIO / VIDEO / PC        Místnost 106</t>
  </si>
  <si>
    <t>PROSTORY VYBAVENÍ AUDIO / VIDEO / PC       Místnost 112</t>
  </si>
  <si>
    <t>PROSTORY VYBAVENÍ AUDIO / VIDEO / PC     Místnost  207</t>
  </si>
  <si>
    <t>PROSTORY VYBAVENÍ AUDIO / VIDEO / PC      Místnost  127</t>
  </si>
  <si>
    <t>PROSTORY VYBAVENÍ AUDIO / VIDEO / PC        Místnost  125</t>
  </si>
  <si>
    <t xml:space="preserve"> Součástí výkazu výměr je projektová dokumentace vnitřního vybavení a expozice. Součástí nacenění (jednotkových cen) jsou všechny části dodávky uvedené ve výkresové části a jejich montáž, dodání a výroba, stejně tak úklid staveniště po dokončení prací apod. Součástí nacenění (jednotkových cen) jsou veškeré náklady spojené s dodávkou odpovídající předmětu díla, který je definovaný smlouvou.</t>
  </si>
  <si>
    <t>Video systém, datový projektor LCD,min rozlišení 1920x1080,laser-LED,min 4200 lm</t>
  </si>
  <si>
    <t>Audio systém,   sada 2 ks instalačních  2 pásmových repro v provedení 100V, barva černá nebo bílá</t>
  </si>
  <si>
    <t>Video systém, datový projektor LCD,min. 1920X1080,4200 lm,laser-LED</t>
  </si>
  <si>
    <t>Audio / Video systém, Blu-Ray přehrávač 4K Upscaling, přehrává Full HD BD video, DVD, FLAC, WAV, ALAC, DSD, MKV</t>
  </si>
  <si>
    <t>Audio systém, Mixážní jednotka - sluchátkový zesilovač ,rozbočovač typu 1/2</t>
  </si>
  <si>
    <t>Audio systém, bezdrátové sluchátka s možností práce všech sluchátek současně. Sluchátka opatřena barevnou identifikací.</t>
  </si>
  <si>
    <t>Audio systém, all in one pc typu open frame s dotykovým displejem velikosti min 10inch. Konfigurace : min dvoujádrový procesor, 256G SSD,8GB ram. Včetně OS a licence pro OS.</t>
  </si>
  <si>
    <t>Audio systém,  mixážní jednotka - sluchátkový zesilovač typu ½ s možností regulace hlasitosti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</si>
</sst>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0\ %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rebuchet MS"/>
      <family val="2"/>
    </font>
    <font>
      <b/>
      <sz val="11"/>
      <color rgb="FF003366"/>
      <name val="Trebuchet MS"/>
      <family val="2"/>
      <charset val="238"/>
    </font>
    <font>
      <b/>
      <sz val="12"/>
      <name val="Trebuchet MS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E682"/>
        <bgColor indexed="64"/>
      </patternFill>
    </fill>
    <fill>
      <patternFill patternType="solid">
        <fgColor rgb="FFFAE682"/>
        <bgColor rgb="FFFFCC99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2" borderId="0" xfId="0" applyFill="1" applyProtection="1"/>
    <xf numFmtId="0" fontId="30" fillId="2" borderId="0" xfId="1" applyFill="1" applyProtection="1"/>
    <xf numFmtId="0" fontId="0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26" xfId="0" applyBorder="1"/>
    <xf numFmtId="0" fontId="0" fillId="0" borderId="31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27" fillId="5" borderId="0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0" fontId="25" fillId="2" borderId="0" xfId="1" applyFont="1" applyFill="1" applyAlignment="1" applyProtection="1">
      <alignment vertical="center"/>
    </xf>
    <xf numFmtId="0" fontId="30" fillId="2" borderId="0" xfId="1" applyFill="1" applyAlignment="1" applyProtection="1"/>
    <xf numFmtId="0" fontId="11" fillId="3" borderId="0" xfId="0" applyFont="1" applyFill="1" applyAlignment="1" applyProtection="1">
      <alignment horizontal="center" vertical="center"/>
    </xf>
    <xf numFmtId="0" fontId="0" fillId="0" borderId="27" xfId="0" applyBorder="1" applyAlignment="1" applyProtection="1"/>
    <xf numFmtId="0" fontId="0" fillId="0" borderId="29" xfId="0" applyBorder="1" applyAlignment="1" applyProtection="1"/>
    <xf numFmtId="0" fontId="0" fillId="0" borderId="29" xfId="0" applyFont="1" applyBorder="1" applyAlignment="1" applyProtection="1">
      <alignment vertical="center"/>
    </xf>
    <xf numFmtId="0" fontId="0" fillId="0" borderId="29" xfId="0" applyFont="1" applyBorder="1" applyAlignment="1" applyProtection="1">
      <alignment vertical="center" wrapText="1"/>
    </xf>
    <xf numFmtId="0" fontId="0" fillId="6" borderId="29" xfId="0" applyFont="1" applyFill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6" borderId="0" xfId="0" applyFont="1" applyFill="1" applyBorder="1" applyAlignment="1" applyProtection="1">
      <alignment horizontal="center" vertical="center" wrapText="1"/>
    </xf>
    <xf numFmtId="2" fontId="31" fillId="0" borderId="0" xfId="0" applyNumberFormat="1" applyFont="1" applyBorder="1" applyAlignment="1" applyProtection="1">
      <alignment vertical="center"/>
    </xf>
    <xf numFmtId="2" fontId="0" fillId="0" borderId="0" xfId="0" applyNumberFormat="1" applyFont="1" applyBorder="1" applyAlignment="1" applyProtection="1">
      <alignment vertical="center"/>
    </xf>
    <xf numFmtId="0" fontId="0" fillId="0" borderId="0" xfId="0" applyAlignment="1" applyProtection="1"/>
    <xf numFmtId="0" fontId="0" fillId="0" borderId="0" xfId="0" applyProtection="1"/>
    <xf numFmtId="0" fontId="0" fillId="0" borderId="26" xfId="0" applyBorder="1" applyProtection="1"/>
    <xf numFmtId="0" fontId="0" fillId="0" borderId="0" xfId="0" applyBorder="1" applyProtection="1"/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0" fillId="0" borderId="31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4" fontId="18" fillId="0" borderId="0" xfId="0" applyNumberFormat="1" applyFont="1" applyBorder="1" applyAlignment="1" applyProtection="1"/>
    <xf numFmtId="166" fontId="28" fillId="0" borderId="0" xfId="0" applyNumberFormat="1" applyFont="1" applyBorder="1" applyAlignment="1" applyProtection="1"/>
    <xf numFmtId="4" fontId="0" fillId="0" borderId="0" xfId="0" applyNumberFormat="1" applyFont="1" applyBorder="1" applyAlignment="1" applyProtection="1">
      <alignment vertical="center"/>
    </xf>
    <xf numFmtId="9" fontId="0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0" fontId="0" fillId="0" borderId="25" xfId="0" applyBorder="1" applyProtection="1"/>
    <xf numFmtId="0" fontId="0" fillId="0" borderId="28" xfId="0" applyBorder="1" applyProtection="1"/>
    <xf numFmtId="0" fontId="12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28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30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167" fontId="0" fillId="0" borderId="0" xfId="0" applyNumberFormat="1" applyFont="1" applyBorder="1" applyAlignment="1" applyProtection="1">
      <alignment vertical="center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6" borderId="0" xfId="0" applyFont="1" applyFill="1" applyAlignment="1" applyProtection="1">
      <alignment horizontal="center" vertical="center" wrapText="1"/>
      <protection locked="0"/>
    </xf>
    <xf numFmtId="0" fontId="0" fillId="0" borderId="0" xfId="0" applyBorder="1" applyAlignment="1" applyProtection="1"/>
    <xf numFmtId="0" fontId="5" fillId="0" borderId="0" xfId="0" applyFont="1" applyAlignment="1" applyProtection="1">
      <alignment vertical="center"/>
    </xf>
    <xf numFmtId="0" fontId="5" fillId="0" borderId="28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/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>
      <alignment vertical="center"/>
    </xf>
    <xf numFmtId="0" fontId="5" fillId="0" borderId="29" xfId="0" applyFont="1" applyBorder="1" applyAlignment="1" applyProtection="1">
      <alignment vertical="center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6" borderId="0" xfId="0" applyFont="1" applyFill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5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8" xfId="0" applyNumberFormat="1" applyFont="1" applyBorder="1" applyAlignment="1" applyProtection="1"/>
    <xf numFmtId="0" fontId="1" fillId="0" borderId="21" xfId="0" applyFont="1" applyBorder="1" applyAlignment="1" applyProtection="1">
      <alignment horizontal="left" vertical="center"/>
    </xf>
    <xf numFmtId="166" fontId="1" fillId="0" borderId="18" xfId="0" applyNumberFormat="1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0" fillId="0" borderId="0" xfId="1" applyFont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4" fontId="24" fillId="0" borderId="17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24" fillId="0" borderId="22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166" fontId="24" fillId="0" borderId="23" xfId="0" applyNumberFormat="1" applyFont="1" applyBorder="1" applyAlignment="1" applyProtection="1">
      <alignment vertical="center"/>
    </xf>
    <xf numFmtId="4" fontId="24" fillId="0" borderId="24" xfId="0" applyNumberFormat="1" applyFont="1" applyBorder="1" applyAlignment="1" applyProtection="1">
      <alignment vertical="center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25" fillId="2" borderId="0" xfId="1" applyFont="1" applyFill="1" applyAlignment="1" applyProtection="1">
      <alignment vertical="center"/>
    </xf>
    <xf numFmtId="0" fontId="0" fillId="0" borderId="2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31" xfId="0" applyFont="1" applyBorder="1" applyAlignment="1" applyProtection="1">
      <alignment vertical="center"/>
      <protection locked="0"/>
    </xf>
    <xf numFmtId="0" fontId="0" fillId="6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0" xfId="0" applyFont="1" applyFill="1" applyBorder="1" applyAlignment="1" applyProtection="1">
      <alignment horizontal="right"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>
      <alignment vertical="center"/>
    </xf>
    <xf numFmtId="4" fontId="3" fillId="6" borderId="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0" borderId="26" xfId="0" applyFont="1" applyBorder="1" applyAlignment="1" applyProtection="1">
      <alignment vertical="center"/>
      <protection locked="0"/>
    </xf>
    <xf numFmtId="0" fontId="0" fillId="0" borderId="0" xfId="0" applyFill="1" applyProtection="1">
      <protection locked="0"/>
    </xf>
    <xf numFmtId="0" fontId="0" fillId="0" borderId="26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31" xfId="0" applyFont="1" applyFill="1" applyBorder="1" applyAlignment="1" applyProtection="1">
      <alignment vertical="center"/>
      <protection locked="0"/>
    </xf>
    <xf numFmtId="0" fontId="0" fillId="0" borderId="26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7" fillId="6" borderId="0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 applyProtection="1">
      <alignment horizontal="center" vertical="center" wrapText="1"/>
    </xf>
    <xf numFmtId="0" fontId="0" fillId="7" borderId="0" xfId="0" applyFill="1" applyProtection="1">
      <protection locked="0"/>
    </xf>
    <xf numFmtId="0" fontId="0" fillId="7" borderId="0" xfId="0" applyFill="1"/>
    <xf numFmtId="167" fontId="0" fillId="0" borderId="0" xfId="0" applyNumberFormat="1" applyFont="1" applyBorder="1" applyAlignment="1" applyProtection="1">
      <alignment vertical="center" wrapText="1"/>
    </xf>
    <xf numFmtId="4" fontId="0" fillId="0" borderId="0" xfId="0" applyNumberFormat="1" applyFont="1" applyBorder="1" applyAlignment="1" applyProtection="1">
      <alignment vertical="center" wrapText="1"/>
    </xf>
    <xf numFmtId="2" fontId="0" fillId="0" borderId="0" xfId="0" applyNumberFormat="1" applyFont="1" applyBorder="1" applyAlignment="1" applyProtection="1">
      <alignment vertical="center" wrapText="1"/>
    </xf>
    <xf numFmtId="4" fontId="0" fillId="7" borderId="0" xfId="0" applyNumberFormat="1" applyFont="1" applyFill="1" applyBorder="1" applyAlignment="1" applyProtection="1">
      <alignment vertical="center"/>
      <protection locked="0"/>
    </xf>
    <xf numFmtId="0" fontId="0" fillId="7" borderId="0" xfId="0" applyFont="1" applyFill="1" applyAlignment="1" applyProtection="1">
      <alignment vertical="center" wrapText="1"/>
      <protection locked="0"/>
    </xf>
    <xf numFmtId="0" fontId="0" fillId="2" borderId="0" xfId="0" applyFill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6" borderId="0" xfId="0" applyFont="1" applyFill="1" applyBorder="1" applyAlignment="1" applyProtection="1">
      <alignment vertical="center" wrapText="1"/>
      <protection locked="0"/>
    </xf>
    <xf numFmtId="0" fontId="0" fillId="0" borderId="31" xfId="0" applyFont="1" applyBorder="1" applyAlignment="1" applyProtection="1">
      <alignment vertical="center" wrapText="1"/>
      <protection locked="0"/>
    </xf>
    <xf numFmtId="0" fontId="0" fillId="0" borderId="26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7" borderId="0" xfId="0" applyNumberFormat="1" applyFont="1" applyFill="1" applyBorder="1" applyAlignment="1" applyProtection="1">
      <alignment vertical="center" wrapText="1"/>
      <protection locked="0"/>
    </xf>
    <xf numFmtId="167" fontId="0" fillId="0" borderId="0" xfId="0" applyNumberFormat="1" applyFont="1" applyBorder="1" applyAlignment="1" applyProtection="1">
      <alignment vertical="center" wrapText="1"/>
      <protection locked="0"/>
    </xf>
    <xf numFmtId="0" fontId="0" fillId="8" borderId="0" xfId="0" applyFont="1" applyFill="1" applyAlignment="1" applyProtection="1">
      <alignment vertical="center" wrapText="1"/>
      <protection locked="0"/>
    </xf>
    <xf numFmtId="4" fontId="0" fillId="8" borderId="0" xfId="0" applyNumberFormat="1" applyFont="1" applyFill="1" applyBorder="1" applyAlignment="1" applyProtection="1">
      <alignment vertical="center"/>
      <protection locked="0"/>
    </xf>
    <xf numFmtId="168" fontId="0" fillId="0" borderId="0" xfId="0" applyNumberFormat="1" applyFont="1" applyBorder="1" applyAlignment="1" applyProtection="1">
      <alignment horizontal="center" vertical="center" wrapText="1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9" fontId="32" fillId="0" borderId="0" xfId="0" applyNumberFormat="1" applyFont="1" applyAlignment="1" applyProtection="1">
      <alignment horizontal="left" vertical="center" wrapText="1"/>
    </xf>
    <xf numFmtId="49" fontId="21" fillId="0" borderId="0" xfId="0" applyNumberFormat="1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1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7" fillId="0" borderId="14" xfId="0" applyFont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5" fillId="2" borderId="0" xfId="1" applyFont="1" applyFill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AE682"/>
      <color rgb="FFFCEB6A"/>
      <color rgb="FFFFCC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 activeCell="J53" sqref="J53:AF53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33" width="2.6640625" style="49" customWidth="1"/>
    <col min="34" max="34" width="3.33203125" style="49" customWidth="1"/>
    <col min="35" max="35" width="31.6640625" style="49" customWidth="1"/>
    <col min="36" max="37" width="2.5" style="49" customWidth="1"/>
    <col min="38" max="38" width="8.33203125" style="49" customWidth="1"/>
    <col min="39" max="39" width="3.33203125" style="49" customWidth="1"/>
    <col min="40" max="40" width="13.33203125" style="49" customWidth="1"/>
    <col min="41" max="41" width="7.5" style="49" customWidth="1"/>
    <col min="42" max="42" width="4.1640625" style="49" customWidth="1"/>
    <col min="43" max="43" width="15.6640625" style="49" customWidth="1"/>
    <col min="44" max="44" width="13.6640625" style="49" customWidth="1"/>
    <col min="45" max="47" width="25.83203125" style="49" hidden="1" customWidth="1"/>
    <col min="48" max="52" width="21.6640625" style="49" hidden="1" customWidth="1"/>
    <col min="53" max="53" width="19.1640625" style="49" hidden="1" customWidth="1"/>
    <col min="54" max="54" width="25" style="49" hidden="1" customWidth="1"/>
    <col min="55" max="56" width="19.1640625" style="49" hidden="1" customWidth="1"/>
    <col min="57" max="57" width="66.5" style="49" customWidth="1"/>
    <col min="58" max="70" width="9.33203125" style="49"/>
    <col min="71" max="91" width="9.33203125" style="49" hidden="1"/>
    <col min="92" max="16384" width="9.33203125" style="49"/>
  </cols>
  <sheetData>
    <row r="1" spans="1:74" ht="21.4" customHeight="1" x14ac:dyDescent="0.3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13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6" t="s">
        <v>4</v>
      </c>
      <c r="BB1" s="6" t="s">
        <v>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19" t="s">
        <v>6</v>
      </c>
      <c r="BU1" s="119" t="s">
        <v>6</v>
      </c>
      <c r="BV1" s="119" t="s">
        <v>7</v>
      </c>
    </row>
    <row r="2" spans="1:74" ht="36.950000000000003" customHeight="1" x14ac:dyDescent="0.3">
      <c r="AR2" s="251" t="s">
        <v>8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20" t="s">
        <v>9</v>
      </c>
      <c r="BT2" s="120" t="s">
        <v>10</v>
      </c>
    </row>
    <row r="3" spans="1:74" ht="6.95" customHeight="1" x14ac:dyDescent="0.3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3"/>
      <c r="BS3" s="120" t="s">
        <v>9</v>
      </c>
      <c r="BT3" s="120" t="s">
        <v>11</v>
      </c>
    </row>
    <row r="4" spans="1:74" ht="36.950000000000003" customHeight="1" x14ac:dyDescent="0.3">
      <c r="B4" s="124"/>
      <c r="C4" s="51"/>
      <c r="D4" s="74" t="s">
        <v>566</v>
      </c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125"/>
      <c r="AS4" s="52" t="s">
        <v>12</v>
      </c>
      <c r="BS4" s="120" t="s">
        <v>13</v>
      </c>
    </row>
    <row r="5" spans="1:74" ht="14.45" customHeight="1" x14ac:dyDescent="0.3">
      <c r="B5" s="124"/>
      <c r="C5" s="51"/>
      <c r="D5" s="126"/>
      <c r="E5" s="51"/>
      <c r="F5" s="51"/>
      <c r="G5" s="51"/>
      <c r="H5" s="51"/>
      <c r="I5" s="51"/>
      <c r="J5" s="51"/>
      <c r="K5" s="272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51"/>
      <c r="AQ5" s="125"/>
      <c r="BS5" s="120" t="s">
        <v>9</v>
      </c>
    </row>
    <row r="6" spans="1:74" ht="36.950000000000003" customHeight="1" x14ac:dyDescent="0.3">
      <c r="B6" s="124"/>
      <c r="C6" s="51"/>
      <c r="D6" s="127" t="s">
        <v>567</v>
      </c>
      <c r="E6" s="51"/>
      <c r="F6" s="51"/>
      <c r="G6" s="51"/>
      <c r="H6" s="51"/>
      <c r="I6" s="51"/>
      <c r="J6" s="51"/>
      <c r="K6" s="274" t="s">
        <v>623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51"/>
      <c r="AQ6" s="125"/>
      <c r="BS6" s="120" t="s">
        <v>9</v>
      </c>
    </row>
    <row r="7" spans="1:74" ht="14.45" customHeight="1" x14ac:dyDescent="0.3">
      <c r="B7" s="124"/>
      <c r="C7" s="51"/>
      <c r="D7" s="75"/>
      <c r="E7" s="51"/>
      <c r="F7" s="51"/>
      <c r="G7" s="51"/>
      <c r="H7" s="51"/>
      <c r="I7" s="51"/>
      <c r="J7" s="51"/>
      <c r="K7" s="54" t="s">
        <v>5</v>
      </c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75"/>
      <c r="AL7" s="51"/>
      <c r="AM7" s="51"/>
      <c r="AN7" s="54" t="s">
        <v>5</v>
      </c>
      <c r="AO7" s="51"/>
      <c r="AP7" s="51"/>
      <c r="AQ7" s="125"/>
      <c r="BS7" s="120" t="s">
        <v>9</v>
      </c>
    </row>
    <row r="8" spans="1:74" ht="14.45" customHeight="1" x14ac:dyDescent="0.3">
      <c r="B8" s="124"/>
      <c r="C8" s="51"/>
      <c r="D8" s="75" t="s">
        <v>16</v>
      </c>
      <c r="E8" s="51"/>
      <c r="F8" s="51"/>
      <c r="G8" s="51"/>
      <c r="H8" s="51"/>
      <c r="I8" s="51"/>
      <c r="J8" s="51"/>
      <c r="K8" s="54" t="s">
        <v>17</v>
      </c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75"/>
      <c r="AL8" s="51"/>
      <c r="AM8" s="51"/>
      <c r="AN8" s="54"/>
      <c r="AO8" s="51"/>
      <c r="AP8" s="51"/>
      <c r="AQ8" s="125"/>
      <c r="BS8" s="120" t="s">
        <v>9</v>
      </c>
    </row>
    <row r="9" spans="1:74" ht="14.45" customHeight="1" x14ac:dyDescent="0.3">
      <c r="B9" s="124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125"/>
      <c r="BS9" s="120" t="s">
        <v>9</v>
      </c>
    </row>
    <row r="10" spans="1:74" ht="14.45" customHeight="1" x14ac:dyDescent="0.3">
      <c r="B10" s="124"/>
      <c r="C10" s="51"/>
      <c r="D10" s="75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75"/>
      <c r="AL10" s="51"/>
      <c r="AM10" s="51"/>
      <c r="AN10" s="54" t="s">
        <v>5</v>
      </c>
      <c r="AO10" s="51"/>
      <c r="AP10" s="51"/>
      <c r="AQ10" s="125"/>
      <c r="BS10" s="120" t="s">
        <v>9</v>
      </c>
    </row>
    <row r="11" spans="1:74" ht="18.399999999999999" customHeight="1" x14ac:dyDescent="0.3">
      <c r="B11" s="124"/>
      <c r="C11" s="51"/>
      <c r="D11" s="51"/>
      <c r="E11" s="54" t="s">
        <v>19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75"/>
      <c r="AL11" s="51"/>
      <c r="AM11" s="51"/>
      <c r="AN11" s="54" t="s">
        <v>5</v>
      </c>
      <c r="AO11" s="51"/>
      <c r="AP11" s="51"/>
      <c r="AQ11" s="125"/>
      <c r="BS11" s="120" t="s">
        <v>9</v>
      </c>
    </row>
    <row r="12" spans="1:74" ht="6.95" customHeight="1" x14ac:dyDescent="0.3">
      <c r="B12" s="124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125"/>
      <c r="BS12" s="120" t="s">
        <v>9</v>
      </c>
    </row>
    <row r="13" spans="1:74" ht="14.45" customHeight="1" x14ac:dyDescent="0.3">
      <c r="B13" s="124"/>
      <c r="C13" s="51"/>
      <c r="D13" s="75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75"/>
      <c r="AL13" s="51"/>
      <c r="AM13" s="51"/>
      <c r="AN13" s="54" t="s">
        <v>5</v>
      </c>
      <c r="AO13" s="51"/>
      <c r="AP13" s="51"/>
      <c r="AQ13" s="125"/>
      <c r="BS13" s="120" t="s">
        <v>9</v>
      </c>
    </row>
    <row r="14" spans="1:74" ht="15" x14ac:dyDescent="0.3">
      <c r="B14" s="124"/>
      <c r="C14" s="51"/>
      <c r="D14" s="51"/>
      <c r="E14" s="54" t="s">
        <v>19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75"/>
      <c r="AL14" s="51"/>
      <c r="AM14" s="51"/>
      <c r="AN14" s="54" t="s">
        <v>5</v>
      </c>
      <c r="AO14" s="51"/>
      <c r="AP14" s="51"/>
      <c r="AQ14" s="125"/>
      <c r="BS14" s="120" t="s">
        <v>9</v>
      </c>
    </row>
    <row r="15" spans="1:74" ht="6.95" customHeight="1" x14ac:dyDescent="0.3">
      <c r="B15" s="124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125"/>
      <c r="BS15" s="120" t="s">
        <v>6</v>
      </c>
    </row>
    <row r="16" spans="1:74" ht="14.45" customHeight="1" x14ac:dyDescent="0.3">
      <c r="B16" s="124"/>
      <c r="C16" s="51"/>
      <c r="D16" s="75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75"/>
      <c r="AL16" s="51"/>
      <c r="AM16" s="51"/>
      <c r="AN16" s="54" t="s">
        <v>5</v>
      </c>
      <c r="AO16" s="51"/>
      <c r="AP16" s="51"/>
      <c r="AQ16" s="125"/>
      <c r="BS16" s="120" t="s">
        <v>6</v>
      </c>
    </row>
    <row r="17" spans="2:71" ht="18.399999999999999" customHeight="1" x14ac:dyDescent="0.3">
      <c r="B17" s="124"/>
      <c r="C17" s="51"/>
      <c r="D17" s="51"/>
      <c r="E17" s="54" t="s">
        <v>19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75"/>
      <c r="AL17" s="51"/>
      <c r="AM17" s="51"/>
      <c r="AN17" s="54" t="s">
        <v>5</v>
      </c>
      <c r="AO17" s="51"/>
      <c r="AP17" s="51"/>
      <c r="AQ17" s="125"/>
      <c r="BS17" s="120" t="s">
        <v>22</v>
      </c>
    </row>
    <row r="18" spans="2:71" ht="6.95" customHeight="1" x14ac:dyDescent="0.3">
      <c r="B18" s="124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125"/>
      <c r="BS18" s="120" t="s">
        <v>9</v>
      </c>
    </row>
    <row r="19" spans="2:71" ht="14.45" customHeight="1" x14ac:dyDescent="0.3">
      <c r="B19" s="124"/>
      <c r="C19" s="51"/>
      <c r="D19" s="75" t="s">
        <v>23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125"/>
      <c r="BS19" s="120" t="s">
        <v>9</v>
      </c>
    </row>
    <row r="20" spans="2:71" ht="48.75" customHeight="1" x14ac:dyDescent="0.3">
      <c r="B20" s="124"/>
      <c r="C20" s="51"/>
      <c r="D20" s="51"/>
      <c r="E20" s="275" t="s">
        <v>629</v>
      </c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51"/>
      <c r="AP20" s="51"/>
      <c r="AQ20" s="125"/>
      <c r="BS20" s="120" t="s">
        <v>22</v>
      </c>
    </row>
    <row r="21" spans="2:71" ht="6.95" customHeight="1" x14ac:dyDescent="0.3">
      <c r="B21" s="124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125"/>
    </row>
    <row r="22" spans="2:71" ht="6.95" customHeight="1" x14ac:dyDescent="0.3">
      <c r="B22" s="124"/>
      <c r="C22" s="51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51"/>
      <c r="AQ22" s="125"/>
    </row>
    <row r="23" spans="2:71" s="53" customFormat="1" ht="25.9" customHeight="1" x14ac:dyDescent="0.3">
      <c r="B23" s="129"/>
      <c r="C23" s="44"/>
      <c r="D23" s="130" t="s">
        <v>24</v>
      </c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276">
        <f>ROUND(AG51,2)</f>
        <v>0</v>
      </c>
      <c r="AL23" s="277"/>
      <c r="AM23" s="277"/>
      <c r="AN23" s="277"/>
      <c r="AO23" s="277"/>
      <c r="AP23" s="44"/>
      <c r="AQ23" s="132"/>
    </row>
    <row r="24" spans="2:71" s="53" customFormat="1" ht="6.95" customHeight="1" x14ac:dyDescent="0.3">
      <c r="B24" s="129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132"/>
    </row>
    <row r="25" spans="2:71" s="53" customFormat="1" x14ac:dyDescent="0.3">
      <c r="B25" s="129"/>
      <c r="C25" s="44"/>
      <c r="D25" s="44"/>
      <c r="E25" s="44"/>
      <c r="F25" s="44"/>
      <c r="G25" s="44"/>
      <c r="H25" s="44"/>
      <c r="I25" s="44"/>
      <c r="J25" s="44"/>
      <c r="K25" s="44"/>
      <c r="L25" s="278" t="s">
        <v>25</v>
      </c>
      <c r="M25" s="278"/>
      <c r="N25" s="278"/>
      <c r="O25" s="278"/>
      <c r="P25" s="44"/>
      <c r="Q25" s="44"/>
      <c r="R25" s="44"/>
      <c r="S25" s="44"/>
      <c r="T25" s="44"/>
      <c r="U25" s="44"/>
      <c r="V25" s="44"/>
      <c r="W25" s="278" t="s">
        <v>26</v>
      </c>
      <c r="X25" s="278"/>
      <c r="Y25" s="278"/>
      <c r="Z25" s="278"/>
      <c r="AA25" s="278"/>
      <c r="AB25" s="278"/>
      <c r="AC25" s="278"/>
      <c r="AD25" s="278"/>
      <c r="AE25" s="278"/>
      <c r="AF25" s="44"/>
      <c r="AG25" s="44"/>
      <c r="AH25" s="44"/>
      <c r="AI25" s="44"/>
      <c r="AJ25" s="44"/>
      <c r="AK25" s="278" t="s">
        <v>27</v>
      </c>
      <c r="AL25" s="278"/>
      <c r="AM25" s="278"/>
      <c r="AN25" s="278"/>
      <c r="AO25" s="278"/>
      <c r="AP25" s="44"/>
      <c r="AQ25" s="132"/>
    </row>
    <row r="26" spans="2:71" s="136" customFormat="1" ht="14.45" customHeight="1" x14ac:dyDescent="0.3">
      <c r="B26" s="133"/>
      <c r="C26" s="134"/>
      <c r="D26" s="69" t="s">
        <v>28</v>
      </c>
      <c r="E26" s="134"/>
      <c r="F26" s="69" t="s">
        <v>29</v>
      </c>
      <c r="G26" s="134"/>
      <c r="H26" s="134"/>
      <c r="I26" s="134"/>
      <c r="J26" s="134"/>
      <c r="K26" s="134"/>
      <c r="L26" s="265">
        <v>0.21</v>
      </c>
      <c r="M26" s="266"/>
      <c r="N26" s="266"/>
      <c r="O26" s="266"/>
      <c r="P26" s="134"/>
      <c r="Q26" s="134"/>
      <c r="R26" s="134"/>
      <c r="S26" s="134"/>
      <c r="T26" s="134"/>
      <c r="U26" s="134"/>
      <c r="V26" s="134"/>
      <c r="W26" s="267">
        <f>AG51</f>
        <v>0</v>
      </c>
      <c r="X26" s="266"/>
      <c r="Y26" s="266"/>
      <c r="Z26" s="266"/>
      <c r="AA26" s="266"/>
      <c r="AB26" s="266"/>
      <c r="AC26" s="266"/>
      <c r="AD26" s="266"/>
      <c r="AE26" s="266"/>
      <c r="AF26" s="134"/>
      <c r="AG26" s="134"/>
      <c r="AH26" s="134"/>
      <c r="AI26" s="134"/>
      <c r="AJ26" s="134"/>
      <c r="AK26" s="267">
        <f>W26*0.21</f>
        <v>0</v>
      </c>
      <c r="AL26" s="266"/>
      <c r="AM26" s="266"/>
      <c r="AN26" s="266"/>
      <c r="AO26" s="266"/>
      <c r="AP26" s="134"/>
      <c r="AQ26" s="135"/>
    </row>
    <row r="27" spans="2:71" s="136" customFormat="1" ht="14.45" customHeight="1" x14ac:dyDescent="0.3">
      <c r="B27" s="133"/>
      <c r="C27" s="134"/>
      <c r="D27" s="134"/>
      <c r="E27" s="134"/>
      <c r="F27" s="69" t="s">
        <v>30</v>
      </c>
      <c r="G27" s="134"/>
      <c r="H27" s="134"/>
      <c r="I27" s="134"/>
      <c r="J27" s="134"/>
      <c r="K27" s="134"/>
      <c r="L27" s="265">
        <v>0.15</v>
      </c>
      <c r="M27" s="266"/>
      <c r="N27" s="266"/>
      <c r="O27" s="266"/>
      <c r="P27" s="134"/>
      <c r="Q27" s="134"/>
      <c r="R27" s="134"/>
      <c r="S27" s="134"/>
      <c r="T27" s="134"/>
      <c r="U27" s="134"/>
      <c r="V27" s="134"/>
      <c r="W27" s="267">
        <f>ROUND(BA51,2)</f>
        <v>0</v>
      </c>
      <c r="X27" s="266"/>
      <c r="Y27" s="266"/>
      <c r="Z27" s="266"/>
      <c r="AA27" s="266"/>
      <c r="AB27" s="266"/>
      <c r="AC27" s="266"/>
      <c r="AD27" s="266"/>
      <c r="AE27" s="266"/>
      <c r="AF27" s="134"/>
      <c r="AG27" s="134"/>
      <c r="AH27" s="134"/>
      <c r="AI27" s="134"/>
      <c r="AJ27" s="134"/>
      <c r="AK27" s="267">
        <f>ROUND(AW51,2)</f>
        <v>0</v>
      </c>
      <c r="AL27" s="266"/>
      <c r="AM27" s="266"/>
      <c r="AN27" s="266"/>
      <c r="AO27" s="266"/>
      <c r="AP27" s="134"/>
      <c r="AQ27" s="135"/>
    </row>
    <row r="28" spans="2:71" s="136" customFormat="1" ht="14.45" hidden="1" customHeight="1" x14ac:dyDescent="0.3">
      <c r="B28" s="133"/>
      <c r="C28" s="134"/>
      <c r="D28" s="134"/>
      <c r="E28" s="134"/>
      <c r="F28" s="69" t="s">
        <v>31</v>
      </c>
      <c r="G28" s="134"/>
      <c r="H28" s="134"/>
      <c r="I28" s="134"/>
      <c r="J28" s="134"/>
      <c r="K28" s="134"/>
      <c r="L28" s="265">
        <v>0.21</v>
      </c>
      <c r="M28" s="266"/>
      <c r="N28" s="266"/>
      <c r="O28" s="266"/>
      <c r="P28" s="134"/>
      <c r="Q28" s="134"/>
      <c r="R28" s="134"/>
      <c r="S28" s="134"/>
      <c r="T28" s="134"/>
      <c r="U28" s="134"/>
      <c r="V28" s="134"/>
      <c r="W28" s="267">
        <f>ROUND(BB51,2)</f>
        <v>0</v>
      </c>
      <c r="X28" s="266"/>
      <c r="Y28" s="266"/>
      <c r="Z28" s="266"/>
      <c r="AA28" s="266"/>
      <c r="AB28" s="266"/>
      <c r="AC28" s="266"/>
      <c r="AD28" s="266"/>
      <c r="AE28" s="266"/>
      <c r="AF28" s="134"/>
      <c r="AG28" s="134"/>
      <c r="AH28" s="134"/>
      <c r="AI28" s="134"/>
      <c r="AJ28" s="134"/>
      <c r="AK28" s="267">
        <v>0</v>
      </c>
      <c r="AL28" s="266"/>
      <c r="AM28" s="266"/>
      <c r="AN28" s="266"/>
      <c r="AO28" s="266"/>
      <c r="AP28" s="134"/>
      <c r="AQ28" s="135"/>
    </row>
    <row r="29" spans="2:71" s="136" customFormat="1" ht="14.45" hidden="1" customHeight="1" x14ac:dyDescent="0.3">
      <c r="B29" s="133"/>
      <c r="C29" s="134"/>
      <c r="D29" s="134"/>
      <c r="E29" s="134"/>
      <c r="F29" s="69" t="s">
        <v>32</v>
      </c>
      <c r="G29" s="134"/>
      <c r="H29" s="134"/>
      <c r="I29" s="134"/>
      <c r="J29" s="134"/>
      <c r="K29" s="134"/>
      <c r="L29" s="265">
        <v>0.15</v>
      </c>
      <c r="M29" s="266"/>
      <c r="N29" s="266"/>
      <c r="O29" s="266"/>
      <c r="P29" s="134"/>
      <c r="Q29" s="134"/>
      <c r="R29" s="134"/>
      <c r="S29" s="134"/>
      <c r="T29" s="134"/>
      <c r="U29" s="134"/>
      <c r="V29" s="134"/>
      <c r="W29" s="267">
        <f>ROUND(BC51,2)</f>
        <v>0</v>
      </c>
      <c r="X29" s="266"/>
      <c r="Y29" s="266"/>
      <c r="Z29" s="266"/>
      <c r="AA29" s="266"/>
      <c r="AB29" s="266"/>
      <c r="AC29" s="266"/>
      <c r="AD29" s="266"/>
      <c r="AE29" s="266"/>
      <c r="AF29" s="134"/>
      <c r="AG29" s="134"/>
      <c r="AH29" s="134"/>
      <c r="AI29" s="134"/>
      <c r="AJ29" s="134"/>
      <c r="AK29" s="267">
        <v>0</v>
      </c>
      <c r="AL29" s="266"/>
      <c r="AM29" s="266"/>
      <c r="AN29" s="266"/>
      <c r="AO29" s="266"/>
      <c r="AP29" s="134"/>
      <c r="AQ29" s="135"/>
    </row>
    <row r="30" spans="2:71" s="136" customFormat="1" ht="14.45" hidden="1" customHeight="1" x14ac:dyDescent="0.3">
      <c r="B30" s="133"/>
      <c r="C30" s="134"/>
      <c r="D30" s="134"/>
      <c r="E30" s="134"/>
      <c r="F30" s="69" t="s">
        <v>33</v>
      </c>
      <c r="G30" s="134"/>
      <c r="H30" s="134"/>
      <c r="I30" s="134"/>
      <c r="J30" s="134"/>
      <c r="K30" s="134"/>
      <c r="L30" s="265">
        <v>0</v>
      </c>
      <c r="M30" s="266"/>
      <c r="N30" s="266"/>
      <c r="O30" s="266"/>
      <c r="P30" s="134"/>
      <c r="Q30" s="134"/>
      <c r="R30" s="134"/>
      <c r="S30" s="134"/>
      <c r="T30" s="134"/>
      <c r="U30" s="134"/>
      <c r="V30" s="134"/>
      <c r="W30" s="267">
        <f>ROUND(BD51,2)</f>
        <v>0</v>
      </c>
      <c r="X30" s="266"/>
      <c r="Y30" s="266"/>
      <c r="Z30" s="266"/>
      <c r="AA30" s="266"/>
      <c r="AB30" s="266"/>
      <c r="AC30" s="266"/>
      <c r="AD30" s="266"/>
      <c r="AE30" s="266"/>
      <c r="AF30" s="134"/>
      <c r="AG30" s="134"/>
      <c r="AH30" s="134"/>
      <c r="AI30" s="134"/>
      <c r="AJ30" s="134"/>
      <c r="AK30" s="267">
        <v>0</v>
      </c>
      <c r="AL30" s="266"/>
      <c r="AM30" s="266"/>
      <c r="AN30" s="266"/>
      <c r="AO30" s="266"/>
      <c r="AP30" s="134"/>
      <c r="AQ30" s="135"/>
    </row>
    <row r="31" spans="2:71" s="53" customFormat="1" ht="6.95" customHeight="1" x14ac:dyDescent="0.3">
      <c r="B31" s="129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132"/>
    </row>
    <row r="32" spans="2:71" s="53" customFormat="1" ht="25.9" customHeight="1" x14ac:dyDescent="0.3">
      <c r="B32" s="129"/>
      <c r="C32" s="137"/>
      <c r="D32" s="138" t="s">
        <v>34</v>
      </c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40" t="s">
        <v>35</v>
      </c>
      <c r="U32" s="139"/>
      <c r="V32" s="139"/>
      <c r="W32" s="139"/>
      <c r="X32" s="268" t="s">
        <v>36</v>
      </c>
      <c r="Y32" s="269"/>
      <c r="Z32" s="269"/>
      <c r="AA32" s="269"/>
      <c r="AB32" s="269"/>
      <c r="AC32" s="139"/>
      <c r="AD32" s="139"/>
      <c r="AE32" s="139"/>
      <c r="AF32" s="139"/>
      <c r="AG32" s="139"/>
      <c r="AH32" s="139"/>
      <c r="AI32" s="139"/>
      <c r="AJ32" s="139"/>
      <c r="AK32" s="270">
        <f>SUM(AK23:AK30)</f>
        <v>0</v>
      </c>
      <c r="AL32" s="269"/>
      <c r="AM32" s="269"/>
      <c r="AN32" s="269"/>
      <c r="AO32" s="271"/>
      <c r="AP32" s="137"/>
      <c r="AQ32" s="141"/>
    </row>
    <row r="33" spans="2:56" s="53" customFormat="1" ht="6.95" customHeight="1" x14ac:dyDescent="0.3">
      <c r="B33" s="129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132"/>
    </row>
    <row r="34" spans="2:56" s="53" customFormat="1" ht="6.95" customHeight="1" x14ac:dyDescent="0.3">
      <c r="B34" s="142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4"/>
    </row>
    <row r="38" spans="2:56" s="53" customFormat="1" ht="6.95" customHeight="1" x14ac:dyDescent="0.3">
      <c r="B38" s="145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29"/>
    </row>
    <row r="39" spans="2:56" s="53" customFormat="1" ht="36.950000000000003" customHeight="1" x14ac:dyDescent="0.3">
      <c r="B39" s="129"/>
      <c r="C39" s="147" t="s">
        <v>568</v>
      </c>
      <c r="AR39" s="129"/>
    </row>
    <row r="40" spans="2:56" s="53" customFormat="1" ht="6.95" customHeight="1" x14ac:dyDescent="0.3">
      <c r="B40" s="129"/>
      <c r="AR40" s="129"/>
    </row>
    <row r="41" spans="2:56" s="150" customFormat="1" ht="14.45" customHeight="1" x14ac:dyDescent="0.3">
      <c r="B41" s="148"/>
      <c r="C41" s="149"/>
      <c r="AR41" s="148"/>
    </row>
    <row r="42" spans="2:56" s="153" customFormat="1" ht="36.950000000000003" customHeight="1" x14ac:dyDescent="0.3">
      <c r="B42" s="151"/>
      <c r="C42" s="152" t="s">
        <v>567</v>
      </c>
      <c r="L42" s="253" t="s">
        <v>623</v>
      </c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  <c r="AR42" s="151"/>
    </row>
    <row r="43" spans="2:56" s="53" customFormat="1" ht="6.95" customHeight="1" x14ac:dyDescent="0.3">
      <c r="B43" s="129"/>
      <c r="AR43" s="129"/>
    </row>
    <row r="44" spans="2:56" s="53" customFormat="1" ht="15" x14ac:dyDescent="0.3">
      <c r="B44" s="129"/>
      <c r="C44" s="149" t="s">
        <v>16</v>
      </c>
      <c r="L44" s="154" t="str">
        <f>IF(K8="","",K8)</f>
        <v>Pardubice</v>
      </c>
      <c r="AI44" s="149"/>
      <c r="AM44" s="255" t="str">
        <f>IF(AN8= "","",AN8)</f>
        <v/>
      </c>
      <c r="AN44" s="255"/>
      <c r="AR44" s="129"/>
    </row>
    <row r="45" spans="2:56" s="53" customFormat="1" ht="6.95" customHeight="1" x14ac:dyDescent="0.3">
      <c r="B45" s="129"/>
      <c r="AR45" s="129"/>
    </row>
    <row r="46" spans="2:56" s="53" customFormat="1" ht="15" x14ac:dyDescent="0.3">
      <c r="B46" s="129"/>
      <c r="C46" s="149"/>
      <c r="L46" s="150" t="str">
        <f>IF(E11= "","",E11)</f>
        <v xml:space="preserve"> </v>
      </c>
      <c r="AI46" s="149"/>
      <c r="AM46" s="256" t="str">
        <f>IF(E17="","",E17)</f>
        <v xml:space="preserve"> </v>
      </c>
      <c r="AN46" s="256"/>
      <c r="AO46" s="256"/>
      <c r="AP46" s="256"/>
      <c r="AR46" s="129"/>
      <c r="AS46" s="257" t="s">
        <v>37</v>
      </c>
      <c r="AT46" s="258"/>
      <c r="AU46" s="108"/>
      <c r="AV46" s="108"/>
      <c r="AW46" s="108"/>
      <c r="AX46" s="108"/>
      <c r="AY46" s="108"/>
      <c r="AZ46" s="108"/>
      <c r="BA46" s="108"/>
      <c r="BB46" s="108"/>
      <c r="BC46" s="108"/>
      <c r="BD46" s="155"/>
    </row>
    <row r="47" spans="2:56" s="53" customFormat="1" ht="15" x14ac:dyDescent="0.3">
      <c r="B47" s="129"/>
      <c r="C47" s="149"/>
      <c r="L47" s="150" t="str">
        <f>IF(E14="","",E14)</f>
        <v xml:space="preserve"> </v>
      </c>
      <c r="AR47" s="129"/>
      <c r="AS47" s="259"/>
      <c r="AT47" s="260"/>
      <c r="AU47" s="44"/>
      <c r="AV47" s="44"/>
      <c r="AW47" s="44"/>
      <c r="AX47" s="44"/>
      <c r="AY47" s="44"/>
      <c r="AZ47" s="44"/>
      <c r="BA47" s="44"/>
      <c r="BB47" s="44"/>
      <c r="BC47" s="44"/>
      <c r="BD47" s="156"/>
    </row>
    <row r="48" spans="2:56" s="53" customFormat="1" ht="10.9" customHeight="1" x14ac:dyDescent="0.3">
      <c r="B48" s="129"/>
      <c r="AR48" s="129"/>
      <c r="AS48" s="259"/>
      <c r="AT48" s="260"/>
      <c r="AU48" s="44"/>
      <c r="AV48" s="44"/>
      <c r="AW48" s="44"/>
      <c r="AX48" s="44"/>
      <c r="AY48" s="44"/>
      <c r="AZ48" s="44"/>
      <c r="BA48" s="44"/>
      <c r="BB48" s="44"/>
      <c r="BC48" s="44"/>
      <c r="BD48" s="156"/>
    </row>
    <row r="49" spans="1:91" s="53" customFormat="1" ht="29.25" customHeight="1" x14ac:dyDescent="0.3">
      <c r="B49" s="129"/>
      <c r="C49" s="261" t="s">
        <v>38</v>
      </c>
      <c r="D49" s="262"/>
      <c r="E49" s="262"/>
      <c r="F49" s="262"/>
      <c r="G49" s="262"/>
      <c r="H49" s="157"/>
      <c r="I49" s="263" t="s">
        <v>39</v>
      </c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2"/>
      <c r="U49" s="262"/>
      <c r="V49" s="262"/>
      <c r="W49" s="262"/>
      <c r="X49" s="262"/>
      <c r="Y49" s="262"/>
      <c r="Z49" s="262"/>
      <c r="AA49" s="262"/>
      <c r="AB49" s="262"/>
      <c r="AC49" s="262"/>
      <c r="AD49" s="262"/>
      <c r="AE49" s="262"/>
      <c r="AF49" s="262"/>
      <c r="AG49" s="264" t="s">
        <v>40</v>
      </c>
      <c r="AH49" s="262"/>
      <c r="AI49" s="262"/>
      <c r="AJ49" s="262"/>
      <c r="AK49" s="262"/>
      <c r="AL49" s="262"/>
      <c r="AM49" s="262"/>
      <c r="AN49" s="263" t="s">
        <v>41</v>
      </c>
      <c r="AO49" s="262"/>
      <c r="AP49" s="262"/>
      <c r="AQ49" s="158" t="s">
        <v>42</v>
      </c>
      <c r="AR49" s="129"/>
      <c r="AS49" s="159" t="s">
        <v>43</v>
      </c>
      <c r="AT49" s="105" t="s">
        <v>44</v>
      </c>
      <c r="AU49" s="105" t="s">
        <v>45</v>
      </c>
      <c r="AV49" s="105" t="s">
        <v>46</v>
      </c>
      <c r="AW49" s="105" t="s">
        <v>47</v>
      </c>
      <c r="AX49" s="105" t="s">
        <v>48</v>
      </c>
      <c r="AY49" s="105" t="s">
        <v>49</v>
      </c>
      <c r="AZ49" s="105" t="s">
        <v>50</v>
      </c>
      <c r="BA49" s="105" t="s">
        <v>51</v>
      </c>
      <c r="BB49" s="105" t="s">
        <v>52</v>
      </c>
      <c r="BC49" s="105" t="s">
        <v>53</v>
      </c>
      <c r="BD49" s="106" t="s">
        <v>54</v>
      </c>
    </row>
    <row r="50" spans="1:91" s="53" customFormat="1" ht="10.9" customHeight="1" x14ac:dyDescent="0.3">
      <c r="B50" s="129"/>
      <c r="AR50" s="129"/>
      <c r="AS50" s="160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55"/>
    </row>
    <row r="51" spans="1:91" s="153" customFormat="1" ht="32.450000000000003" customHeight="1" x14ac:dyDescent="0.3">
      <c r="B51" s="151"/>
      <c r="C51" s="161" t="s">
        <v>569</v>
      </c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249">
        <f>ROUND(SUM(AG52:AG57),2)</f>
        <v>0</v>
      </c>
      <c r="AH51" s="249"/>
      <c r="AI51" s="249"/>
      <c r="AJ51" s="249"/>
      <c r="AK51" s="249"/>
      <c r="AL51" s="249"/>
      <c r="AM51" s="249"/>
      <c r="AN51" s="250">
        <f>AG51*1.21</f>
        <v>0</v>
      </c>
      <c r="AO51" s="250"/>
      <c r="AP51" s="250"/>
      <c r="AQ51" s="163" t="s">
        <v>5</v>
      </c>
      <c r="AR51" s="151"/>
      <c r="AS51" s="164">
        <f>ROUND(SUM(AS52:AS57),2)</f>
        <v>0</v>
      </c>
      <c r="AT51" s="165">
        <f t="shared" ref="AT51:AT57" si="0">ROUND(SUM(AV51:AW51),2)</f>
        <v>0</v>
      </c>
      <c r="AU51" s="166">
        <f>ROUND(SUM(AU52:AU57),5)</f>
        <v>0</v>
      </c>
      <c r="AV51" s="165">
        <f>ROUND(AZ51*L26,2)</f>
        <v>0</v>
      </c>
      <c r="AW51" s="165">
        <f>ROUND(BA51*L27,2)</f>
        <v>0</v>
      </c>
      <c r="AX51" s="165">
        <f>ROUND(BB51*L26,2)</f>
        <v>0</v>
      </c>
      <c r="AY51" s="165">
        <f>ROUND(BC51*L27,2)</f>
        <v>0</v>
      </c>
      <c r="AZ51" s="165">
        <f>ROUND(SUM(AZ52:AZ57),2)</f>
        <v>0</v>
      </c>
      <c r="BA51" s="165">
        <f>ROUND(SUM(BA52:BA57),2)</f>
        <v>0</v>
      </c>
      <c r="BB51" s="165">
        <f>ROUND(SUM(BB52:BB57),2)</f>
        <v>0</v>
      </c>
      <c r="BC51" s="165">
        <f>ROUND(SUM(BC52:BC57),2)</f>
        <v>0</v>
      </c>
      <c r="BD51" s="167">
        <f>ROUND(SUM(BD52:BD57),2)</f>
        <v>0</v>
      </c>
      <c r="BS51" s="152" t="s">
        <v>55</v>
      </c>
      <c r="BT51" s="152" t="s">
        <v>56</v>
      </c>
      <c r="BU51" s="168" t="s">
        <v>57</v>
      </c>
      <c r="BV51" s="152" t="s">
        <v>58</v>
      </c>
      <c r="BW51" s="152" t="s">
        <v>7</v>
      </c>
      <c r="BX51" s="152" t="s">
        <v>59</v>
      </c>
      <c r="CL51" s="152" t="s">
        <v>5</v>
      </c>
    </row>
    <row r="52" spans="1:91" s="178" customFormat="1" ht="22.5" customHeight="1" x14ac:dyDescent="0.3">
      <c r="A52" s="169" t="s">
        <v>60</v>
      </c>
      <c r="B52" s="170"/>
      <c r="C52" s="171"/>
      <c r="D52" s="246" t="s">
        <v>500</v>
      </c>
      <c r="E52" s="247"/>
      <c r="F52" s="247"/>
      <c r="G52" s="247"/>
      <c r="H52" s="247"/>
      <c r="I52" s="172"/>
      <c r="J52" s="248" t="s">
        <v>61</v>
      </c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44">
        <f>'03.01 - Mobiliář expozice'!L27</f>
        <v>0</v>
      </c>
      <c r="AH52" s="245"/>
      <c r="AI52" s="245"/>
      <c r="AJ52" s="245"/>
      <c r="AK52" s="245"/>
      <c r="AL52" s="245"/>
      <c r="AM52" s="245"/>
      <c r="AN52" s="244">
        <f>'03.01 - Mobiliář expozice'!L36</f>
        <v>0</v>
      </c>
      <c r="AO52" s="245"/>
      <c r="AP52" s="245"/>
      <c r="AQ52" s="173"/>
      <c r="AR52" s="170"/>
      <c r="AS52" s="174">
        <v>0</v>
      </c>
      <c r="AT52" s="175">
        <f t="shared" si="0"/>
        <v>0</v>
      </c>
      <c r="AU52" s="176">
        <f>'03.01 - Mobiliář expozice'!R76</f>
        <v>0</v>
      </c>
      <c r="AV52" s="175">
        <f>'03.01 - Mobiliář expozice'!L30</f>
        <v>0</v>
      </c>
      <c r="AW52" s="175">
        <f>'03.01 - Mobiliář expozice'!L31</f>
        <v>0</v>
      </c>
      <c r="AX52" s="175">
        <f>'03.01 - Mobiliář expozice'!L32</f>
        <v>0</v>
      </c>
      <c r="AY52" s="175">
        <f>'03.01 - Mobiliář expozice'!L33</f>
        <v>0</v>
      </c>
      <c r="AZ52" s="175">
        <f>'03.01 - Mobiliář expozice'!G30</f>
        <v>0</v>
      </c>
      <c r="BA52" s="175">
        <f>'03.01 - Mobiliář expozice'!G31</f>
        <v>0</v>
      </c>
      <c r="BB52" s="175">
        <f>'03.01 - Mobiliář expozice'!G32</f>
        <v>0</v>
      </c>
      <c r="BC52" s="175">
        <f>'03.01 - Mobiliář expozice'!G33</f>
        <v>0</v>
      </c>
      <c r="BD52" s="177">
        <f>'03.01 - Mobiliář expozice'!G34</f>
        <v>0</v>
      </c>
      <c r="BT52" s="179" t="s">
        <v>62</v>
      </c>
      <c r="BV52" s="179" t="s">
        <v>58</v>
      </c>
      <c r="BW52" s="179" t="s">
        <v>63</v>
      </c>
      <c r="BX52" s="179" t="s">
        <v>7</v>
      </c>
      <c r="CL52" s="179" t="s">
        <v>5</v>
      </c>
      <c r="CM52" s="179" t="s">
        <v>64</v>
      </c>
    </row>
    <row r="53" spans="1:91" s="178" customFormat="1" ht="22.5" customHeight="1" x14ac:dyDescent="0.3">
      <c r="A53" s="169" t="s">
        <v>60</v>
      </c>
      <c r="B53" s="170"/>
      <c r="C53" s="171"/>
      <c r="D53" s="246" t="s">
        <v>501</v>
      </c>
      <c r="E53" s="247"/>
      <c r="F53" s="247"/>
      <c r="G53" s="247"/>
      <c r="H53" s="247"/>
      <c r="I53" s="172"/>
      <c r="J53" s="248" t="s">
        <v>521</v>
      </c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4">
        <f>'03.02 - Nábytek atypický'!L27</f>
        <v>0</v>
      </c>
      <c r="AH53" s="245"/>
      <c r="AI53" s="245"/>
      <c r="AJ53" s="245"/>
      <c r="AK53" s="245"/>
      <c r="AL53" s="245"/>
      <c r="AM53" s="245"/>
      <c r="AN53" s="244">
        <f>'03.02 - Nábytek atypický'!L36</f>
        <v>0</v>
      </c>
      <c r="AO53" s="245"/>
      <c r="AP53" s="245"/>
      <c r="AQ53" s="173"/>
      <c r="AR53" s="170"/>
      <c r="AS53" s="174">
        <v>0</v>
      </c>
      <c r="AT53" s="175">
        <f t="shared" si="0"/>
        <v>0</v>
      </c>
      <c r="AU53" s="176">
        <f>'03.02 - Nábytek atypický'!R76</f>
        <v>0</v>
      </c>
      <c r="AV53" s="175">
        <f>'03.02 - Nábytek atypický'!L30</f>
        <v>0</v>
      </c>
      <c r="AW53" s="175">
        <f>'03.02 - Nábytek atypický'!L31</f>
        <v>0</v>
      </c>
      <c r="AX53" s="175">
        <f>'03.02 - Nábytek atypický'!L32</f>
        <v>0</v>
      </c>
      <c r="AY53" s="175">
        <f>'03.02 - Nábytek atypický'!L33</f>
        <v>0</v>
      </c>
      <c r="AZ53" s="175">
        <f>'03.02 - Nábytek atypický'!G30</f>
        <v>0</v>
      </c>
      <c r="BA53" s="175">
        <f>'03.02 - Nábytek atypický'!G31</f>
        <v>0</v>
      </c>
      <c r="BB53" s="175">
        <f>'03.02 - Nábytek atypický'!G32</f>
        <v>0</v>
      </c>
      <c r="BC53" s="175">
        <f>'03.02 - Nábytek atypický'!G33</f>
        <v>0</v>
      </c>
      <c r="BD53" s="177">
        <f>'03.02 - Nábytek atypický'!G34</f>
        <v>0</v>
      </c>
      <c r="BT53" s="179" t="s">
        <v>62</v>
      </c>
      <c r="BV53" s="179" t="s">
        <v>58</v>
      </c>
      <c r="BW53" s="179" t="s">
        <v>65</v>
      </c>
      <c r="BX53" s="179" t="s">
        <v>7</v>
      </c>
      <c r="CL53" s="179" t="s">
        <v>5</v>
      </c>
      <c r="CM53" s="179" t="s">
        <v>64</v>
      </c>
    </row>
    <row r="54" spans="1:91" s="178" customFormat="1" ht="22.5" customHeight="1" x14ac:dyDescent="0.3">
      <c r="A54" s="169" t="s">
        <v>60</v>
      </c>
      <c r="B54" s="170"/>
      <c r="C54" s="171"/>
      <c r="D54" s="246" t="s">
        <v>502</v>
      </c>
      <c r="E54" s="247"/>
      <c r="F54" s="247"/>
      <c r="G54" s="247"/>
      <c r="H54" s="247"/>
      <c r="I54" s="172"/>
      <c r="J54" s="248" t="s">
        <v>66</v>
      </c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/>
      <c r="AD54" s="248"/>
      <c r="AE54" s="248"/>
      <c r="AF54" s="248"/>
      <c r="AG54" s="244">
        <f>'04.01 - Audio video'!M27</f>
        <v>0</v>
      </c>
      <c r="AH54" s="245"/>
      <c r="AI54" s="245"/>
      <c r="AJ54" s="245"/>
      <c r="AK54" s="245"/>
      <c r="AL54" s="245"/>
      <c r="AM54" s="245"/>
      <c r="AN54" s="244">
        <f>'04.01 - Audio video'!M36</f>
        <v>0</v>
      </c>
      <c r="AO54" s="245"/>
      <c r="AP54" s="245"/>
      <c r="AQ54" s="173"/>
      <c r="AR54" s="170"/>
      <c r="AS54" s="174">
        <v>0</v>
      </c>
      <c r="AT54" s="175">
        <f t="shared" si="0"/>
        <v>0</v>
      </c>
      <c r="AU54" s="176">
        <f>'04.01 - Audio video'!S81</f>
        <v>0</v>
      </c>
      <c r="AV54" s="175">
        <f>'04.01 - Audio video'!M30</f>
        <v>0</v>
      </c>
      <c r="AW54" s="175">
        <f>'04.01 - Audio video'!M31</f>
        <v>0</v>
      </c>
      <c r="AX54" s="175">
        <f>'04.01 - Audio video'!M32</f>
        <v>0</v>
      </c>
      <c r="AY54" s="175">
        <f>'04.01 - Audio video'!M33</f>
        <v>0</v>
      </c>
      <c r="AZ54" s="175">
        <f>'04.01 - Audio video'!G30</f>
        <v>0</v>
      </c>
      <c r="BA54" s="175">
        <f>'04.01 - Audio video'!G31</f>
        <v>0</v>
      </c>
      <c r="BB54" s="175">
        <f>'04.01 - Audio video'!G32</f>
        <v>0</v>
      </c>
      <c r="BC54" s="175">
        <f>'04.01 - Audio video'!G33</f>
        <v>0</v>
      </c>
      <c r="BD54" s="177">
        <f>'04.01 - Audio video'!G34</f>
        <v>0</v>
      </c>
      <c r="BT54" s="179" t="s">
        <v>62</v>
      </c>
      <c r="BV54" s="179" t="s">
        <v>58</v>
      </c>
      <c r="BW54" s="179" t="s">
        <v>67</v>
      </c>
      <c r="BX54" s="179" t="s">
        <v>7</v>
      </c>
      <c r="CL54" s="179" t="s">
        <v>5</v>
      </c>
      <c r="CM54" s="179" t="s">
        <v>64</v>
      </c>
    </row>
    <row r="55" spans="1:91" s="178" customFormat="1" ht="22.5" customHeight="1" x14ac:dyDescent="0.3">
      <c r="A55" s="169" t="s">
        <v>60</v>
      </c>
      <c r="B55" s="170"/>
      <c r="C55" s="171"/>
      <c r="D55" s="246" t="s">
        <v>504</v>
      </c>
      <c r="E55" s="247"/>
      <c r="F55" s="247"/>
      <c r="G55" s="247"/>
      <c r="H55" s="247"/>
      <c r="I55" s="172"/>
      <c r="J55" s="248" t="s">
        <v>68</v>
      </c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4">
        <f>'03.04 - Osvětlení'!M27</f>
        <v>0</v>
      </c>
      <c r="AH55" s="245"/>
      <c r="AI55" s="245"/>
      <c r="AJ55" s="245"/>
      <c r="AK55" s="245"/>
      <c r="AL55" s="245"/>
      <c r="AM55" s="245"/>
      <c r="AN55" s="244">
        <f>'03.04 - Osvětlení'!M36</f>
        <v>0</v>
      </c>
      <c r="AO55" s="245"/>
      <c r="AP55" s="245"/>
      <c r="AQ55" s="173"/>
      <c r="AR55" s="170"/>
      <c r="AS55" s="174">
        <v>0</v>
      </c>
      <c r="AT55" s="175">
        <f t="shared" si="0"/>
        <v>0</v>
      </c>
      <c r="AU55" s="176">
        <f>'03.04 - Osvětlení'!S76</f>
        <v>0</v>
      </c>
      <c r="AV55" s="175">
        <f>'03.04 - Osvětlení'!M30</f>
        <v>0</v>
      </c>
      <c r="AW55" s="175">
        <f>'03.04 - Osvětlení'!M31</f>
        <v>0</v>
      </c>
      <c r="AX55" s="175">
        <f>'03.04 - Osvětlení'!M32</f>
        <v>0</v>
      </c>
      <c r="AY55" s="175">
        <f>'03.04 - Osvětlení'!M33</f>
        <v>0</v>
      </c>
      <c r="AZ55" s="175">
        <f>'03.04 - Osvětlení'!G30</f>
        <v>0</v>
      </c>
      <c r="BA55" s="175">
        <f>'03.04 - Osvětlení'!G31</f>
        <v>0</v>
      </c>
      <c r="BB55" s="175">
        <f>'03.04 - Osvětlení'!G32</f>
        <v>0</v>
      </c>
      <c r="BC55" s="175">
        <f>'03.04 - Osvětlení'!G33</f>
        <v>0</v>
      </c>
      <c r="BD55" s="177">
        <f>'03.04 - Osvětlení'!G34</f>
        <v>0</v>
      </c>
      <c r="BT55" s="179" t="s">
        <v>62</v>
      </c>
      <c r="BV55" s="179" t="s">
        <v>58</v>
      </c>
      <c r="BW55" s="179" t="s">
        <v>69</v>
      </c>
      <c r="BX55" s="179" t="s">
        <v>7</v>
      </c>
      <c r="CL55" s="179" t="s">
        <v>5</v>
      </c>
      <c r="CM55" s="179" t="s">
        <v>64</v>
      </c>
    </row>
    <row r="56" spans="1:91" s="178" customFormat="1" ht="22.5" customHeight="1" x14ac:dyDescent="0.3">
      <c r="A56" s="169" t="s">
        <v>60</v>
      </c>
      <c r="B56" s="170"/>
      <c r="C56" s="171"/>
      <c r="D56" s="246" t="s">
        <v>505</v>
      </c>
      <c r="E56" s="247"/>
      <c r="F56" s="247"/>
      <c r="G56" s="247"/>
      <c r="H56" s="247"/>
      <c r="I56" s="172"/>
      <c r="J56" s="248" t="s">
        <v>70</v>
      </c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4">
        <f>'03.05 - Technologie'!M27</f>
        <v>0</v>
      </c>
      <c r="AH56" s="245"/>
      <c r="AI56" s="245"/>
      <c r="AJ56" s="245"/>
      <c r="AK56" s="245"/>
      <c r="AL56" s="245"/>
      <c r="AM56" s="245"/>
      <c r="AN56" s="244">
        <f>'03.05 - Technologie'!M36</f>
        <v>0</v>
      </c>
      <c r="AO56" s="245"/>
      <c r="AP56" s="245"/>
      <c r="AQ56" s="173"/>
      <c r="AR56" s="170"/>
      <c r="AS56" s="174">
        <v>0</v>
      </c>
      <c r="AT56" s="175">
        <f t="shared" si="0"/>
        <v>0</v>
      </c>
      <c r="AU56" s="176">
        <f>'03.05 - Technologie'!S76</f>
        <v>0</v>
      </c>
      <c r="AV56" s="175">
        <f>'03.05 - Technologie'!M30</f>
        <v>0</v>
      </c>
      <c r="AW56" s="175">
        <f>'03.05 - Technologie'!M31</f>
        <v>0</v>
      </c>
      <c r="AX56" s="175">
        <f>'03.05 - Technologie'!M32</f>
        <v>0</v>
      </c>
      <c r="AY56" s="175">
        <f>'03.05 - Technologie'!M33</f>
        <v>0</v>
      </c>
      <c r="AZ56" s="175">
        <f>'03.05 - Technologie'!G30</f>
        <v>0</v>
      </c>
      <c r="BA56" s="175">
        <f>'03.05 - Technologie'!G31</f>
        <v>0</v>
      </c>
      <c r="BB56" s="175">
        <f>'03.05 - Technologie'!G32</f>
        <v>0</v>
      </c>
      <c r="BC56" s="175">
        <f>'03.05 - Technologie'!G33</f>
        <v>0</v>
      </c>
      <c r="BD56" s="177">
        <f>'03.05 - Technologie'!G34</f>
        <v>0</v>
      </c>
      <c r="BT56" s="179" t="s">
        <v>62</v>
      </c>
      <c r="BV56" s="179" t="s">
        <v>58</v>
      </c>
      <c r="BW56" s="179" t="s">
        <v>71</v>
      </c>
      <c r="BX56" s="179" t="s">
        <v>7</v>
      </c>
      <c r="CL56" s="179" t="s">
        <v>5</v>
      </c>
      <c r="CM56" s="179" t="s">
        <v>64</v>
      </c>
    </row>
    <row r="57" spans="1:91" s="178" customFormat="1" ht="22.5" customHeight="1" x14ac:dyDescent="0.3">
      <c r="A57" s="169" t="s">
        <v>60</v>
      </c>
      <c r="B57" s="170"/>
      <c r="C57" s="171"/>
      <c r="D57" s="246" t="s">
        <v>503</v>
      </c>
      <c r="E57" s="247"/>
      <c r="F57" s="247"/>
      <c r="G57" s="247"/>
      <c r="H57" s="247"/>
      <c r="I57" s="172"/>
      <c r="J57" s="248" t="s">
        <v>72</v>
      </c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4">
        <f>'04.02 - Grafika'!M27</f>
        <v>0</v>
      </c>
      <c r="AH57" s="245"/>
      <c r="AI57" s="245"/>
      <c r="AJ57" s="245"/>
      <c r="AK57" s="245"/>
      <c r="AL57" s="245"/>
      <c r="AM57" s="245"/>
      <c r="AN57" s="244">
        <f>'04.02 - Grafika'!M36</f>
        <v>0</v>
      </c>
      <c r="AO57" s="245"/>
      <c r="AP57" s="245"/>
      <c r="AQ57" s="173"/>
      <c r="AR57" s="170"/>
      <c r="AS57" s="180">
        <v>0</v>
      </c>
      <c r="AT57" s="181">
        <f t="shared" si="0"/>
        <v>0</v>
      </c>
      <c r="AU57" s="182">
        <f>'04.02 - Grafika'!S76</f>
        <v>0</v>
      </c>
      <c r="AV57" s="181">
        <f>'04.02 - Grafika'!M30</f>
        <v>0</v>
      </c>
      <c r="AW57" s="181">
        <f>'04.02 - Grafika'!M31</f>
        <v>0</v>
      </c>
      <c r="AX57" s="181">
        <f>'04.02 - Grafika'!M32</f>
        <v>0</v>
      </c>
      <c r="AY57" s="181">
        <f>'04.02 - Grafika'!M33</f>
        <v>0</v>
      </c>
      <c r="AZ57" s="181">
        <f>'04.02 - Grafika'!G30</f>
        <v>0</v>
      </c>
      <c r="BA57" s="181">
        <f>'04.02 - Grafika'!G31</f>
        <v>0</v>
      </c>
      <c r="BB57" s="181">
        <f>'04.02 - Grafika'!G32</f>
        <v>0</v>
      </c>
      <c r="BC57" s="181">
        <f>'04.02 - Grafika'!G33</f>
        <v>0</v>
      </c>
      <c r="BD57" s="183">
        <f>'04.02 - Grafika'!G34</f>
        <v>0</v>
      </c>
      <c r="BT57" s="179" t="s">
        <v>62</v>
      </c>
      <c r="BV57" s="179" t="s">
        <v>58</v>
      </c>
      <c r="BW57" s="179" t="s">
        <v>73</v>
      </c>
      <c r="BX57" s="179" t="s">
        <v>7</v>
      </c>
      <c r="CL57" s="179" t="s">
        <v>5</v>
      </c>
      <c r="CM57" s="179" t="s">
        <v>64</v>
      </c>
    </row>
    <row r="58" spans="1:91" s="53" customFormat="1" ht="30" customHeight="1" x14ac:dyDescent="0.3">
      <c r="B58" s="129"/>
      <c r="AR58" s="129"/>
    </row>
    <row r="59" spans="1:91" s="53" customFormat="1" ht="6.95" customHeight="1" x14ac:dyDescent="0.3">
      <c r="B59" s="142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29"/>
    </row>
  </sheetData>
  <sheetProtection algorithmName="SHA-512" hashValue="t3VCcjKT9hiziDT8/FsN28wCCmLuy7Kgv7mjqbgQDpAQAWqKAYx2ZABNZXzAW5cPesbyn2i9oBqPsyv6XoxBwg==" saltValue="hA0LldVomChz9zdBBvefVw==" spinCount="100000" sheet="1" objects="1" scenarios="1"/>
  <mergeCells count="5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4:H54"/>
    <mergeCell ref="J54:AF54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AN57:AP57"/>
    <mergeCell ref="AG57:AM57"/>
    <mergeCell ref="D57:H57"/>
    <mergeCell ref="J57:AF57"/>
    <mergeCell ref="AG51:AM51"/>
    <mergeCell ref="AN51:AP51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4:AP54"/>
    <mergeCell ref="AG54:AM54"/>
  </mergeCells>
  <hyperlinks>
    <hyperlink ref="K1:S1" location="C2" display="1) Rekapitulace stavby"/>
    <hyperlink ref="W1:AI1" location="C51" display="2) Rekapitulace objektů stavby a soupisů prací"/>
    <hyperlink ref="A52" location="'00 - Mobiliář expozice'!C2" display="/"/>
    <hyperlink ref="A53" location="'01 - Nábytek atypický'!C2" display="/"/>
    <hyperlink ref="A54" location="'03 - Audio video'!C2" display="/"/>
    <hyperlink ref="A55" location="'04 - Osvětlení'!C2" display="/"/>
    <hyperlink ref="A56" location="'05 - Technologie'!C2" display="/"/>
    <hyperlink ref="A57" location="'06 - Grafik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07"/>
  <sheetViews>
    <sheetView showGridLines="0" zoomScaleNormal="100" workbookViewId="0">
      <pane ySplit="1" topLeftCell="A74" activePane="bottomLeft" state="frozen"/>
      <selection pane="bottomLeft" activeCell="L85" sqref="L85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4" width="4.33203125" style="49" hidden="1" customWidth="1"/>
    <col min="5" max="5" width="11.6640625" style="49" customWidth="1"/>
    <col min="6" max="6" width="17.1640625" style="49" hidden="1" customWidth="1"/>
    <col min="7" max="7" width="45" style="49" customWidth="1"/>
    <col min="8" max="8" width="8.6640625" style="49" customWidth="1"/>
    <col min="9" max="9" width="11.1640625" style="49" customWidth="1"/>
    <col min="10" max="10" width="1.1640625" style="187" customWidth="1"/>
    <col min="11" max="11" width="13.33203125" customWidth="1"/>
    <col min="12" max="12" width="23.5" style="49" customWidth="1"/>
    <col min="13" max="13" width="15.5" style="49" customWidth="1"/>
    <col min="14" max="14" width="17.33203125" style="48" customWidth="1"/>
    <col min="15" max="20" width="9.33203125" style="48" hidden="1" customWidth="1"/>
    <col min="21" max="21" width="8.1640625" style="48" hidden="1" customWidth="1"/>
    <col min="22" max="22" width="29.6640625" style="48" hidden="1" customWidth="1"/>
    <col min="23" max="23" width="16.33203125" style="48" hidden="1" customWidth="1"/>
    <col min="24" max="24" width="2.1640625" style="48" customWidth="1"/>
    <col min="26" max="26" width="12.33203125" customWidth="1"/>
    <col min="27" max="27" width="15" customWidth="1"/>
    <col min="28" max="28" width="11" customWidth="1"/>
    <col min="29" max="29" width="15" customWidth="1"/>
    <col min="30" max="30" width="16.33203125" customWidth="1"/>
    <col min="31" max="31" width="11" customWidth="1"/>
    <col min="32" max="32" width="15" customWidth="1"/>
    <col min="33" max="33" width="16.33203125" customWidth="1"/>
    <col min="46" max="67" width="9.33203125" hidden="1"/>
  </cols>
  <sheetData>
    <row r="1" spans="1:72" ht="21.75" customHeight="1" x14ac:dyDescent="0.3">
      <c r="A1" s="12"/>
      <c r="B1" s="7"/>
      <c r="C1" s="7"/>
      <c r="D1" s="8" t="s">
        <v>1</v>
      </c>
      <c r="E1" s="7"/>
      <c r="F1" s="7"/>
      <c r="G1" s="34" t="s">
        <v>74</v>
      </c>
      <c r="H1" s="283" t="s">
        <v>75</v>
      </c>
      <c r="I1" s="283"/>
      <c r="J1" s="195"/>
      <c r="K1" s="7"/>
      <c r="L1" s="34" t="s">
        <v>76</v>
      </c>
      <c r="M1" s="8" t="s">
        <v>77</v>
      </c>
      <c r="N1" s="34" t="s">
        <v>78</v>
      </c>
      <c r="O1" s="34"/>
      <c r="P1" s="34"/>
      <c r="Q1" s="34"/>
      <c r="R1" s="34"/>
      <c r="S1" s="34"/>
      <c r="T1" s="34"/>
      <c r="U1" s="34"/>
      <c r="V1" s="34"/>
      <c r="W1" s="35"/>
      <c r="X1" s="35"/>
      <c r="Y1" s="224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</row>
    <row r="2" spans="1:72" ht="36.950000000000003" customHeight="1" x14ac:dyDescent="0.3">
      <c r="N2" s="36" t="s">
        <v>8</v>
      </c>
      <c r="AV2" s="11" t="s">
        <v>63</v>
      </c>
    </row>
    <row r="3" spans="1:72" ht="6.95" customHeight="1" x14ac:dyDescent="0.3">
      <c r="B3" s="72"/>
      <c r="C3" s="50"/>
      <c r="D3" s="50"/>
      <c r="E3" s="50"/>
      <c r="F3" s="50"/>
      <c r="G3" s="50"/>
      <c r="H3" s="50"/>
      <c r="I3" s="50"/>
      <c r="J3" s="50"/>
      <c r="K3" s="29"/>
      <c r="L3" s="50"/>
      <c r="M3" s="50"/>
      <c r="N3" s="37"/>
      <c r="AV3" s="11" t="s">
        <v>64</v>
      </c>
    </row>
    <row r="4" spans="1:72" ht="36.950000000000003" customHeight="1" x14ac:dyDescent="0.3">
      <c r="B4" s="73"/>
      <c r="C4" s="190"/>
      <c r="D4" s="74" t="s">
        <v>79</v>
      </c>
      <c r="E4" s="190"/>
      <c r="F4" s="190"/>
      <c r="G4" s="190"/>
      <c r="H4" s="190"/>
      <c r="I4" s="190"/>
      <c r="J4" s="190"/>
      <c r="K4" s="25"/>
      <c r="L4" s="190"/>
      <c r="M4" s="190"/>
      <c r="N4" s="38"/>
      <c r="O4" s="52" t="s">
        <v>12</v>
      </c>
      <c r="AV4" s="11" t="s">
        <v>6</v>
      </c>
    </row>
    <row r="5" spans="1:72" ht="6.95" customHeight="1" x14ac:dyDescent="0.3">
      <c r="B5" s="73"/>
      <c r="C5" s="190"/>
      <c r="D5" s="190"/>
      <c r="E5" s="190"/>
      <c r="F5" s="190"/>
      <c r="G5" s="190"/>
      <c r="H5" s="190"/>
      <c r="I5" s="190"/>
      <c r="J5" s="190"/>
      <c r="K5" s="25"/>
      <c r="L5" s="190"/>
      <c r="M5" s="190"/>
      <c r="N5" s="38"/>
    </row>
    <row r="6" spans="1:72" ht="15" x14ac:dyDescent="0.3">
      <c r="B6" s="73"/>
      <c r="C6" s="190"/>
      <c r="D6" s="193" t="s">
        <v>14</v>
      </c>
      <c r="E6" s="190"/>
      <c r="F6" s="190"/>
      <c r="G6" s="190"/>
      <c r="H6" s="190"/>
      <c r="I6" s="190"/>
      <c r="J6" s="190"/>
      <c r="K6" s="25"/>
      <c r="L6" s="190"/>
      <c r="M6" s="190"/>
      <c r="N6" s="38"/>
    </row>
    <row r="7" spans="1:72" ht="22.5" customHeight="1" x14ac:dyDescent="0.3">
      <c r="B7" s="73"/>
      <c r="C7" s="190"/>
      <c r="D7" s="190"/>
      <c r="E7" s="279" t="str">
        <f>'Rekapitulace '!K6</f>
        <v>Příhrádek Pardubice - dodávka vnitřního vybavení a expozic</v>
      </c>
      <c r="F7" s="279"/>
      <c r="G7" s="280"/>
      <c r="H7" s="280"/>
      <c r="I7" s="280"/>
      <c r="J7" s="193"/>
      <c r="K7" s="25"/>
      <c r="L7" s="190"/>
      <c r="M7" s="190"/>
      <c r="N7" s="38"/>
    </row>
    <row r="8" spans="1:72" s="1" customFormat="1" ht="15" x14ac:dyDescent="0.3">
      <c r="A8" s="53"/>
      <c r="B8" s="76"/>
      <c r="C8" s="194"/>
      <c r="D8" s="193" t="s">
        <v>80</v>
      </c>
      <c r="E8" s="194"/>
      <c r="F8" s="194"/>
      <c r="G8" s="194"/>
      <c r="H8" s="194"/>
      <c r="I8" s="194"/>
      <c r="J8" s="194"/>
      <c r="K8" s="28"/>
      <c r="L8" s="194"/>
      <c r="M8" s="194"/>
      <c r="N8" s="39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72" s="1" customFormat="1" ht="36.950000000000003" customHeight="1" x14ac:dyDescent="0.3">
      <c r="A9" s="53"/>
      <c r="B9" s="76"/>
      <c r="C9" s="194"/>
      <c r="D9" s="194"/>
      <c r="E9" s="284" t="s">
        <v>506</v>
      </c>
      <c r="F9" s="284"/>
      <c r="G9" s="282"/>
      <c r="H9" s="282"/>
      <c r="I9" s="282"/>
      <c r="J9" s="194"/>
      <c r="K9" s="28"/>
      <c r="L9" s="194"/>
      <c r="M9" s="194"/>
      <c r="N9" s="39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72" s="1" customFormat="1" x14ac:dyDescent="0.3">
      <c r="A10" s="53"/>
      <c r="B10" s="76"/>
      <c r="C10" s="194"/>
      <c r="D10" s="194"/>
      <c r="E10" s="194"/>
      <c r="F10" s="194"/>
      <c r="G10" s="194"/>
      <c r="H10" s="194"/>
      <c r="I10" s="194"/>
      <c r="J10" s="194"/>
      <c r="K10" s="28"/>
      <c r="L10" s="194"/>
      <c r="M10" s="194"/>
      <c r="N10" s="39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72" s="1" customFormat="1" ht="14.45" customHeight="1" x14ac:dyDescent="0.3">
      <c r="A11" s="53"/>
      <c r="B11" s="76"/>
      <c r="C11" s="194"/>
      <c r="D11" s="193" t="s">
        <v>15</v>
      </c>
      <c r="E11" s="194"/>
      <c r="F11" s="194"/>
      <c r="G11" s="189" t="s">
        <v>5</v>
      </c>
      <c r="H11" s="194"/>
      <c r="I11" s="194"/>
      <c r="J11" s="194"/>
      <c r="K11" s="27"/>
      <c r="L11" s="189"/>
      <c r="M11" s="194"/>
      <c r="N11" s="39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72" s="1" customFormat="1" ht="14.45" customHeight="1" x14ac:dyDescent="0.3">
      <c r="A12" s="53"/>
      <c r="B12" s="76"/>
      <c r="C12" s="194"/>
      <c r="D12" s="193" t="s">
        <v>16</v>
      </c>
      <c r="E12" s="194"/>
      <c r="F12" s="194"/>
      <c r="G12" s="189" t="s">
        <v>19</v>
      </c>
      <c r="H12" s="194"/>
      <c r="I12" s="194"/>
      <c r="J12" s="194"/>
      <c r="K12" s="27"/>
      <c r="L12" s="55"/>
      <c r="M12" s="194"/>
      <c r="N12" s="39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72" s="1" customFormat="1" ht="10.9" customHeight="1" x14ac:dyDescent="0.3">
      <c r="A13" s="53"/>
      <c r="B13" s="76"/>
      <c r="C13" s="194"/>
      <c r="D13" s="194"/>
      <c r="E13" s="194"/>
      <c r="F13" s="194"/>
      <c r="G13" s="194"/>
      <c r="H13" s="194"/>
      <c r="I13" s="194"/>
      <c r="J13" s="194"/>
      <c r="K13" s="28"/>
      <c r="L13" s="194"/>
      <c r="M13" s="194"/>
      <c r="N13" s="39"/>
      <c r="O13" s="53"/>
      <c r="P13" s="53"/>
      <c r="Q13" s="53"/>
      <c r="R13" s="53"/>
      <c r="S13" s="53"/>
      <c r="T13" s="53"/>
      <c r="U13" s="53"/>
      <c r="V13" s="53"/>
      <c r="W13" s="53"/>
      <c r="X13" s="53"/>
    </row>
    <row r="14" spans="1:72" s="1" customFormat="1" ht="14.45" customHeight="1" x14ac:dyDescent="0.3">
      <c r="A14" s="53"/>
      <c r="B14" s="76"/>
      <c r="C14" s="194"/>
      <c r="D14" s="193" t="s">
        <v>18</v>
      </c>
      <c r="E14" s="194"/>
      <c r="F14" s="194"/>
      <c r="G14" s="194"/>
      <c r="H14" s="194"/>
      <c r="I14" s="194"/>
      <c r="J14" s="194"/>
      <c r="K14" s="27"/>
      <c r="L14" s="189"/>
      <c r="M14" s="194"/>
      <c r="N14" s="39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72" s="1" customFormat="1" ht="18" customHeight="1" x14ac:dyDescent="0.3">
      <c r="A15" s="53"/>
      <c r="B15" s="76"/>
      <c r="C15" s="194"/>
      <c r="D15" s="194"/>
      <c r="E15" s="189" t="str">
        <f>IF('Rekapitulace '!E11="","",'Rekapitulace '!E11)</f>
        <v xml:space="preserve"> </v>
      </c>
      <c r="F15" s="189"/>
      <c r="G15" s="194"/>
      <c r="H15" s="194"/>
      <c r="I15" s="194"/>
      <c r="J15" s="194"/>
      <c r="K15" s="27"/>
      <c r="L15" s="189"/>
      <c r="M15" s="194"/>
      <c r="N15" s="39"/>
      <c r="O15" s="53"/>
      <c r="P15" s="53"/>
      <c r="Q15" s="53"/>
      <c r="R15" s="53"/>
      <c r="S15" s="53"/>
      <c r="T15" s="53"/>
      <c r="U15" s="53"/>
      <c r="V15" s="53"/>
      <c r="W15" s="53"/>
      <c r="X15" s="53"/>
    </row>
    <row r="16" spans="1:72" s="1" customFormat="1" ht="6.95" customHeight="1" x14ac:dyDescent="0.3">
      <c r="A16" s="53"/>
      <c r="B16" s="76"/>
      <c r="C16" s="194"/>
      <c r="D16" s="194"/>
      <c r="E16" s="194"/>
      <c r="F16" s="194"/>
      <c r="G16" s="194"/>
      <c r="H16" s="194"/>
      <c r="I16" s="194"/>
      <c r="J16" s="194"/>
      <c r="K16" s="28"/>
      <c r="L16" s="194"/>
      <c r="M16" s="194"/>
      <c r="N16" s="39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1:24" s="1" customFormat="1" ht="14.45" customHeight="1" x14ac:dyDescent="0.3">
      <c r="A17" s="53"/>
      <c r="B17" s="76"/>
      <c r="C17" s="194"/>
      <c r="D17" s="193" t="s">
        <v>20</v>
      </c>
      <c r="E17" s="194"/>
      <c r="F17" s="194"/>
      <c r="G17" s="194"/>
      <c r="H17" s="194"/>
      <c r="I17" s="194"/>
      <c r="J17" s="194"/>
      <c r="K17" s="27"/>
      <c r="L17" s="189"/>
      <c r="M17" s="194"/>
      <c r="N17" s="39"/>
      <c r="O17" s="53"/>
      <c r="P17" s="53"/>
      <c r="Q17" s="53"/>
      <c r="R17" s="53"/>
      <c r="S17" s="53"/>
      <c r="T17" s="53"/>
      <c r="U17" s="53"/>
      <c r="V17" s="53"/>
      <c r="W17" s="53"/>
      <c r="X17" s="53"/>
    </row>
    <row r="18" spans="1:24" s="1" customFormat="1" ht="18" customHeight="1" x14ac:dyDescent="0.3">
      <c r="A18" s="53"/>
      <c r="B18" s="76"/>
      <c r="C18" s="194"/>
      <c r="D18" s="194"/>
      <c r="E18" s="189" t="str">
        <f>IF('Rekapitulace '!E14="Vyplň údaj","",IF('Rekapitulace '!E14="","",'Rekapitulace '!E14))</f>
        <v xml:space="preserve"> </v>
      </c>
      <c r="F18" s="189"/>
      <c r="G18" s="194"/>
      <c r="H18" s="194"/>
      <c r="I18" s="194"/>
      <c r="J18" s="194"/>
      <c r="K18" s="27"/>
      <c r="L18" s="189"/>
      <c r="M18" s="194"/>
      <c r="N18" s="39"/>
      <c r="O18" s="53"/>
      <c r="P18" s="53"/>
      <c r="Q18" s="53"/>
      <c r="R18" s="53"/>
      <c r="S18" s="53"/>
      <c r="T18" s="53"/>
      <c r="U18" s="53"/>
      <c r="V18" s="53"/>
      <c r="W18" s="53"/>
      <c r="X18" s="53"/>
    </row>
    <row r="19" spans="1:24" s="1" customFormat="1" ht="6.95" customHeight="1" x14ac:dyDescent="0.3">
      <c r="A19" s="53"/>
      <c r="B19" s="76"/>
      <c r="C19" s="194"/>
      <c r="D19" s="194"/>
      <c r="E19" s="194"/>
      <c r="F19" s="194"/>
      <c r="G19" s="194"/>
      <c r="H19" s="194"/>
      <c r="I19" s="194"/>
      <c r="J19" s="194"/>
      <c r="K19" s="28"/>
      <c r="L19" s="194"/>
      <c r="M19" s="194"/>
      <c r="N19" s="39"/>
      <c r="O19" s="53"/>
      <c r="P19" s="53"/>
      <c r="Q19" s="53"/>
      <c r="R19" s="53"/>
      <c r="S19" s="53"/>
      <c r="T19" s="53"/>
      <c r="U19" s="53"/>
      <c r="V19" s="53"/>
      <c r="W19" s="53"/>
      <c r="X19" s="53"/>
    </row>
    <row r="20" spans="1:24" s="1" customFormat="1" ht="14.45" customHeight="1" x14ac:dyDescent="0.3">
      <c r="A20" s="53"/>
      <c r="B20" s="76"/>
      <c r="C20" s="194"/>
      <c r="D20" s="193" t="s">
        <v>21</v>
      </c>
      <c r="E20" s="194"/>
      <c r="F20" s="194"/>
      <c r="G20" s="194"/>
      <c r="H20" s="194"/>
      <c r="I20" s="194"/>
      <c r="J20" s="194"/>
      <c r="K20" s="27"/>
      <c r="L20" s="189"/>
      <c r="M20" s="194"/>
      <c r="N20" s="39"/>
      <c r="O20" s="53"/>
      <c r="P20" s="53"/>
      <c r="Q20" s="53"/>
      <c r="R20" s="53"/>
      <c r="S20" s="53"/>
      <c r="T20" s="53"/>
      <c r="U20" s="53"/>
      <c r="V20" s="53"/>
      <c r="W20" s="53"/>
      <c r="X20" s="53"/>
    </row>
    <row r="21" spans="1:24" s="1" customFormat="1" ht="18" customHeight="1" x14ac:dyDescent="0.3">
      <c r="A21" s="53"/>
      <c r="B21" s="76"/>
      <c r="C21" s="194"/>
      <c r="D21" s="194"/>
      <c r="E21" s="189" t="str">
        <f>IF('Rekapitulace '!E17="","",'Rekapitulace '!E17)</f>
        <v xml:space="preserve"> </v>
      </c>
      <c r="F21" s="189"/>
      <c r="G21" s="194"/>
      <c r="H21" s="194"/>
      <c r="I21" s="194"/>
      <c r="J21" s="194"/>
      <c r="K21" s="27"/>
      <c r="L21" s="189"/>
      <c r="M21" s="194"/>
      <c r="N21" s="39"/>
      <c r="O21" s="53"/>
      <c r="P21" s="53"/>
      <c r="Q21" s="53"/>
      <c r="R21" s="53"/>
      <c r="S21" s="53"/>
      <c r="T21" s="53"/>
      <c r="U21" s="53"/>
      <c r="V21" s="53"/>
      <c r="W21" s="53"/>
      <c r="X21" s="53"/>
    </row>
    <row r="22" spans="1:24" s="1" customFormat="1" ht="6.95" customHeight="1" x14ac:dyDescent="0.3">
      <c r="A22" s="53"/>
      <c r="B22" s="76"/>
      <c r="C22" s="194"/>
      <c r="D22" s="194"/>
      <c r="E22" s="194"/>
      <c r="F22" s="194"/>
      <c r="G22" s="194"/>
      <c r="H22" s="194"/>
      <c r="I22" s="194"/>
      <c r="J22" s="194"/>
      <c r="K22" s="28"/>
      <c r="L22" s="194"/>
      <c r="M22" s="194"/>
      <c r="N22" s="39"/>
      <c r="O22" s="53"/>
      <c r="P22" s="53"/>
      <c r="Q22" s="53"/>
      <c r="R22" s="53"/>
      <c r="S22" s="53"/>
      <c r="T22" s="53"/>
      <c r="U22" s="53"/>
      <c r="V22" s="53"/>
      <c r="W22" s="53"/>
      <c r="X22" s="53"/>
    </row>
    <row r="23" spans="1:24" s="1" customFormat="1" ht="14.45" customHeight="1" x14ac:dyDescent="0.3">
      <c r="A23" s="53"/>
      <c r="B23" s="76"/>
      <c r="C23" s="194"/>
      <c r="D23" s="193" t="s">
        <v>23</v>
      </c>
      <c r="E23" s="194"/>
      <c r="F23" s="194"/>
      <c r="G23" s="194"/>
      <c r="H23" s="194"/>
      <c r="I23" s="194"/>
      <c r="J23" s="194"/>
      <c r="K23" s="28"/>
      <c r="L23" s="194"/>
      <c r="M23" s="194"/>
      <c r="N23" s="39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1:24" s="2" customFormat="1" ht="22.5" customHeight="1" x14ac:dyDescent="0.3">
      <c r="A24" s="57"/>
      <c r="B24" s="78"/>
      <c r="C24" s="56"/>
      <c r="D24" s="56"/>
      <c r="E24" s="275" t="s">
        <v>5</v>
      </c>
      <c r="F24" s="275"/>
      <c r="G24" s="275"/>
      <c r="H24" s="275"/>
      <c r="I24" s="275"/>
      <c r="J24" s="191"/>
      <c r="K24" s="14"/>
      <c r="L24" s="56"/>
      <c r="M24" s="56"/>
      <c r="N24" s="40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spans="1:24" s="1" customFormat="1" ht="6.95" customHeight="1" x14ac:dyDescent="0.3">
      <c r="A25" s="53"/>
      <c r="B25" s="76"/>
      <c r="C25" s="194"/>
      <c r="D25" s="194"/>
      <c r="E25" s="194"/>
      <c r="F25" s="194"/>
      <c r="G25" s="194"/>
      <c r="H25" s="194"/>
      <c r="I25" s="194"/>
      <c r="J25" s="194"/>
      <c r="K25" s="28"/>
      <c r="L25" s="194"/>
      <c r="M25" s="194"/>
      <c r="N25" s="39"/>
      <c r="O25" s="53"/>
      <c r="P25" s="53"/>
      <c r="Q25" s="53"/>
      <c r="R25" s="53"/>
      <c r="S25" s="53"/>
      <c r="T25" s="53"/>
      <c r="U25" s="53"/>
      <c r="V25" s="53"/>
      <c r="W25" s="53"/>
      <c r="X25" s="53"/>
    </row>
    <row r="26" spans="1:24" s="1" customFormat="1" ht="6.95" customHeight="1" x14ac:dyDescent="0.3">
      <c r="A26" s="53"/>
      <c r="B26" s="76"/>
      <c r="C26" s="194"/>
      <c r="D26" s="194"/>
      <c r="E26" s="194"/>
      <c r="F26" s="194"/>
      <c r="G26" s="194"/>
      <c r="H26" s="194"/>
      <c r="I26" s="194"/>
      <c r="J26" s="194"/>
      <c r="K26" s="28"/>
      <c r="L26" s="194"/>
      <c r="M26" s="194"/>
      <c r="N26" s="39"/>
      <c r="O26" s="53"/>
      <c r="P26" s="53"/>
      <c r="Q26" s="53"/>
      <c r="R26" s="53"/>
      <c r="S26" s="53"/>
      <c r="T26" s="53"/>
      <c r="U26" s="53"/>
      <c r="V26" s="53"/>
      <c r="W26" s="53"/>
      <c r="X26" s="53"/>
    </row>
    <row r="27" spans="1:24" s="1" customFormat="1" ht="25.35" customHeight="1" x14ac:dyDescent="0.3">
      <c r="A27" s="53"/>
      <c r="B27" s="76"/>
      <c r="C27" s="194"/>
      <c r="D27" s="79" t="s">
        <v>24</v>
      </c>
      <c r="E27" s="194"/>
      <c r="F27" s="194"/>
      <c r="G27" s="194"/>
      <c r="H27" s="194"/>
      <c r="I27" s="194"/>
      <c r="J27" s="194"/>
      <c r="K27" s="28"/>
      <c r="L27" s="58">
        <f>L76</f>
        <v>0</v>
      </c>
      <c r="M27" s="194"/>
      <c r="N27" s="39"/>
      <c r="O27" s="53"/>
      <c r="P27" s="53"/>
      <c r="Q27" s="53"/>
      <c r="R27" s="53"/>
      <c r="S27" s="53"/>
      <c r="T27" s="53"/>
      <c r="U27" s="53"/>
      <c r="V27" s="53"/>
      <c r="W27" s="53"/>
      <c r="X27" s="53"/>
    </row>
    <row r="28" spans="1:24" s="1" customFormat="1" ht="6.95" customHeight="1" x14ac:dyDescent="0.3">
      <c r="A28" s="53"/>
      <c r="B28" s="76"/>
      <c r="C28" s="194"/>
      <c r="D28" s="194"/>
      <c r="E28" s="194"/>
      <c r="F28" s="194"/>
      <c r="G28" s="194"/>
      <c r="H28" s="194"/>
      <c r="I28" s="194"/>
      <c r="J28" s="194"/>
      <c r="K28" s="28"/>
      <c r="L28" s="194"/>
      <c r="M28" s="194"/>
      <c r="N28" s="39"/>
      <c r="O28" s="53"/>
      <c r="P28" s="53"/>
      <c r="Q28" s="53"/>
      <c r="R28" s="53"/>
      <c r="S28" s="53"/>
      <c r="T28" s="53"/>
      <c r="U28" s="53"/>
      <c r="V28" s="53"/>
      <c r="W28" s="53"/>
      <c r="X28" s="53"/>
    </row>
    <row r="29" spans="1:24" s="1" customFormat="1" ht="14.45" customHeight="1" x14ac:dyDescent="0.3">
      <c r="A29" s="53"/>
      <c r="B29" s="76"/>
      <c r="C29" s="194"/>
      <c r="D29" s="194"/>
      <c r="E29" s="194"/>
      <c r="F29" s="194"/>
      <c r="G29" s="192" t="s">
        <v>26</v>
      </c>
      <c r="H29" s="194"/>
      <c r="I29" s="194"/>
      <c r="J29" s="194"/>
      <c r="K29" s="26" t="s">
        <v>25</v>
      </c>
      <c r="L29" s="192" t="s">
        <v>27</v>
      </c>
      <c r="M29" s="194"/>
      <c r="N29" s="39"/>
      <c r="O29" s="53"/>
      <c r="P29" s="53"/>
      <c r="Q29" s="53"/>
      <c r="R29" s="53"/>
      <c r="S29" s="53"/>
      <c r="T29" s="53"/>
      <c r="U29" s="53"/>
      <c r="V29" s="53"/>
      <c r="W29" s="53"/>
      <c r="X29" s="53"/>
    </row>
    <row r="30" spans="1:24" s="1" customFormat="1" ht="14.45" customHeight="1" x14ac:dyDescent="0.3">
      <c r="A30" s="53"/>
      <c r="B30" s="76"/>
      <c r="C30" s="194"/>
      <c r="D30" s="188" t="s">
        <v>28</v>
      </c>
      <c r="E30" s="188" t="s">
        <v>29</v>
      </c>
      <c r="F30" s="188"/>
      <c r="G30" s="59">
        <f>L76</f>
        <v>0</v>
      </c>
      <c r="H30" s="194"/>
      <c r="I30" s="194"/>
      <c r="J30" s="194"/>
      <c r="K30" s="15">
        <v>0.21</v>
      </c>
      <c r="L30" s="59">
        <f>G30*0.21</f>
        <v>0</v>
      </c>
      <c r="M30" s="194"/>
      <c r="N30" s="39"/>
      <c r="O30" s="53"/>
      <c r="P30" s="53"/>
      <c r="Q30" s="53"/>
      <c r="R30" s="53"/>
      <c r="S30" s="53"/>
      <c r="T30" s="53"/>
      <c r="U30" s="53"/>
      <c r="V30" s="53"/>
      <c r="W30" s="53"/>
      <c r="X30" s="53"/>
    </row>
    <row r="31" spans="1:24" s="1" customFormat="1" ht="14.45" customHeight="1" x14ac:dyDescent="0.3">
      <c r="A31" s="53"/>
      <c r="B31" s="76"/>
      <c r="C31" s="194"/>
      <c r="D31" s="194"/>
      <c r="E31" s="188" t="s">
        <v>30</v>
      </c>
      <c r="F31" s="188"/>
      <c r="G31" s="59">
        <f>ROUND(SUM(BH76:BH106), 2)</f>
        <v>0</v>
      </c>
      <c r="H31" s="194"/>
      <c r="I31" s="194"/>
      <c r="J31" s="194"/>
      <c r="K31" s="15">
        <v>0.15</v>
      </c>
      <c r="L31" s="59">
        <f>ROUND(ROUND((SUM(BH76:BH106)), 2)*K31, 2)</f>
        <v>0</v>
      </c>
      <c r="M31" s="194"/>
      <c r="N31" s="39"/>
      <c r="O31" s="53"/>
      <c r="P31" s="53"/>
      <c r="Q31" s="53"/>
      <c r="R31" s="53"/>
      <c r="S31" s="53"/>
      <c r="T31" s="53"/>
      <c r="U31" s="53"/>
      <c r="V31" s="53"/>
      <c r="W31" s="53"/>
      <c r="X31" s="53"/>
    </row>
    <row r="32" spans="1:24" s="1" customFormat="1" ht="14.45" hidden="1" customHeight="1" x14ac:dyDescent="0.3">
      <c r="A32" s="53"/>
      <c r="B32" s="76"/>
      <c r="C32" s="194"/>
      <c r="D32" s="194"/>
      <c r="E32" s="188" t="s">
        <v>31</v>
      </c>
      <c r="F32" s="188"/>
      <c r="G32" s="59">
        <f>ROUND(SUM(BI76:BI106), 2)</f>
        <v>0</v>
      </c>
      <c r="H32" s="194"/>
      <c r="I32" s="194"/>
      <c r="J32" s="194"/>
      <c r="K32" s="15">
        <v>0.21</v>
      </c>
      <c r="L32" s="59">
        <v>0</v>
      </c>
      <c r="M32" s="194"/>
      <c r="N32" s="39"/>
      <c r="O32" s="53"/>
      <c r="P32" s="53"/>
      <c r="Q32" s="53"/>
      <c r="R32" s="53"/>
      <c r="S32" s="53"/>
      <c r="T32" s="53"/>
      <c r="U32" s="53"/>
      <c r="V32" s="53"/>
      <c r="W32" s="53"/>
      <c r="X32" s="53"/>
    </row>
    <row r="33" spans="1:24" s="1" customFormat="1" ht="14.45" hidden="1" customHeight="1" x14ac:dyDescent="0.3">
      <c r="A33" s="53"/>
      <c r="B33" s="76"/>
      <c r="C33" s="194"/>
      <c r="D33" s="194"/>
      <c r="E33" s="188" t="s">
        <v>32</v>
      </c>
      <c r="F33" s="188"/>
      <c r="G33" s="59">
        <f>ROUND(SUM(BJ76:BJ106), 2)</f>
        <v>0</v>
      </c>
      <c r="H33" s="194"/>
      <c r="I33" s="194"/>
      <c r="J33" s="194"/>
      <c r="K33" s="15">
        <v>0.15</v>
      </c>
      <c r="L33" s="59">
        <v>0</v>
      </c>
      <c r="M33" s="194"/>
      <c r="N33" s="39"/>
      <c r="O33" s="53"/>
      <c r="P33" s="53"/>
      <c r="Q33" s="53"/>
      <c r="R33" s="53"/>
      <c r="S33" s="53"/>
      <c r="T33" s="53"/>
      <c r="U33" s="53"/>
      <c r="V33" s="53"/>
      <c r="W33" s="53"/>
      <c r="X33" s="53"/>
    </row>
    <row r="34" spans="1:24" s="1" customFormat="1" ht="14.45" hidden="1" customHeight="1" x14ac:dyDescent="0.3">
      <c r="A34" s="53"/>
      <c r="B34" s="76"/>
      <c r="C34" s="194"/>
      <c r="D34" s="194"/>
      <c r="E34" s="188" t="s">
        <v>33</v>
      </c>
      <c r="F34" s="188"/>
      <c r="G34" s="59">
        <f>ROUND(SUM(BK76:BK106), 2)</f>
        <v>0</v>
      </c>
      <c r="H34" s="194"/>
      <c r="I34" s="194"/>
      <c r="J34" s="194"/>
      <c r="K34" s="15">
        <v>0</v>
      </c>
      <c r="L34" s="59">
        <v>0</v>
      </c>
      <c r="M34" s="194"/>
      <c r="N34" s="39"/>
      <c r="O34" s="53"/>
      <c r="P34" s="53"/>
      <c r="Q34" s="53"/>
      <c r="R34" s="53"/>
      <c r="S34" s="53"/>
      <c r="T34" s="53"/>
      <c r="U34" s="53"/>
      <c r="V34" s="53"/>
      <c r="W34" s="53"/>
      <c r="X34" s="53"/>
    </row>
    <row r="35" spans="1:24" s="1" customFormat="1" ht="6.95" customHeight="1" x14ac:dyDescent="0.3">
      <c r="A35" s="53"/>
      <c r="B35" s="76"/>
      <c r="C35" s="194"/>
      <c r="D35" s="194"/>
      <c r="E35" s="194"/>
      <c r="F35" s="194"/>
      <c r="G35" s="194"/>
      <c r="H35" s="194"/>
      <c r="I35" s="194"/>
      <c r="J35" s="194"/>
      <c r="K35" s="28"/>
      <c r="L35" s="194"/>
      <c r="M35" s="194"/>
      <c r="N35" s="39"/>
      <c r="O35" s="53"/>
      <c r="P35" s="53"/>
      <c r="Q35" s="53"/>
      <c r="R35" s="53"/>
      <c r="S35" s="53"/>
      <c r="T35" s="53"/>
      <c r="U35" s="53"/>
      <c r="V35" s="53"/>
      <c r="W35" s="53"/>
      <c r="X35" s="53"/>
    </row>
    <row r="36" spans="1:24" s="1" customFormat="1" ht="25.35" customHeight="1" x14ac:dyDescent="0.3">
      <c r="A36" s="53"/>
      <c r="B36" s="76"/>
      <c r="C36" s="204"/>
      <c r="D36" s="203" t="s">
        <v>34</v>
      </c>
      <c r="E36" s="204"/>
      <c r="F36" s="204"/>
      <c r="G36" s="204"/>
      <c r="H36" s="205" t="s">
        <v>35</v>
      </c>
      <c r="I36" s="206" t="s">
        <v>36</v>
      </c>
      <c r="J36" s="206"/>
      <c r="K36" s="207"/>
      <c r="L36" s="208">
        <f>SUM(L27:L34)</f>
        <v>0</v>
      </c>
      <c r="M36" s="204"/>
      <c r="N36" s="41"/>
      <c r="O36" s="53"/>
      <c r="P36" s="53"/>
      <c r="Q36" s="53"/>
      <c r="R36" s="53"/>
      <c r="S36" s="53"/>
      <c r="T36" s="53"/>
      <c r="U36" s="53"/>
      <c r="V36" s="53"/>
      <c r="W36" s="53"/>
      <c r="X36" s="53"/>
    </row>
    <row r="37" spans="1:24" s="1" customFormat="1" ht="14.45" customHeight="1" x14ac:dyDescent="0.3">
      <c r="A37" s="53"/>
      <c r="B37" s="80"/>
      <c r="C37" s="60"/>
      <c r="D37" s="60"/>
      <c r="E37" s="60"/>
      <c r="F37" s="60"/>
      <c r="G37" s="60"/>
      <c r="H37" s="60"/>
      <c r="I37" s="60"/>
      <c r="J37" s="60"/>
      <c r="K37" s="30"/>
      <c r="L37" s="60"/>
      <c r="M37" s="60"/>
      <c r="N37" s="42"/>
      <c r="O37" s="53"/>
      <c r="P37" s="53"/>
      <c r="Q37" s="53"/>
      <c r="R37" s="53"/>
      <c r="S37" s="53"/>
      <c r="T37" s="53"/>
      <c r="U37" s="53"/>
      <c r="V37" s="53"/>
      <c r="W37" s="53"/>
      <c r="X37" s="53"/>
    </row>
    <row r="41" spans="1:24" s="1" customFormat="1" ht="6.95" customHeight="1" x14ac:dyDescent="0.3">
      <c r="A41" s="53"/>
      <c r="B41" s="81"/>
      <c r="C41" s="61"/>
      <c r="D41" s="61"/>
      <c r="E41" s="61"/>
      <c r="F41" s="61"/>
      <c r="G41" s="61"/>
      <c r="H41" s="61"/>
      <c r="I41" s="61"/>
      <c r="J41" s="61"/>
      <c r="K41" s="31"/>
      <c r="L41" s="61"/>
      <c r="M41" s="61"/>
      <c r="N41" s="43"/>
      <c r="O41" s="53"/>
      <c r="P41" s="53"/>
      <c r="Q41" s="53"/>
      <c r="R41" s="53"/>
      <c r="S41" s="53"/>
      <c r="T41" s="53"/>
      <c r="U41" s="53"/>
      <c r="V41" s="53"/>
      <c r="W41" s="53"/>
      <c r="X41" s="53"/>
    </row>
    <row r="42" spans="1:24" s="1" customFormat="1" ht="36.950000000000003" customHeight="1" x14ac:dyDescent="0.3">
      <c r="A42" s="53"/>
      <c r="B42" s="76"/>
      <c r="C42" s="74" t="s">
        <v>81</v>
      </c>
      <c r="D42" s="194"/>
      <c r="E42" s="194"/>
      <c r="F42" s="194"/>
      <c r="G42" s="194"/>
      <c r="H42" s="194"/>
      <c r="I42" s="194"/>
      <c r="J42" s="194"/>
      <c r="K42" s="28"/>
      <c r="L42" s="194"/>
      <c r="M42" s="194"/>
      <c r="N42" s="39"/>
      <c r="O42" s="53"/>
      <c r="P42" s="53"/>
      <c r="Q42" s="53"/>
      <c r="R42" s="53"/>
      <c r="S42" s="53"/>
      <c r="T42" s="53"/>
      <c r="U42" s="53"/>
      <c r="V42" s="53"/>
      <c r="W42" s="53"/>
      <c r="X42" s="53"/>
    </row>
    <row r="43" spans="1:24" s="1" customFormat="1" ht="6.95" customHeight="1" x14ac:dyDescent="0.3">
      <c r="A43" s="53"/>
      <c r="B43" s="76"/>
      <c r="C43" s="194"/>
      <c r="D43" s="194"/>
      <c r="E43" s="194"/>
      <c r="F43" s="194"/>
      <c r="G43" s="194"/>
      <c r="H43" s="194"/>
      <c r="I43" s="194"/>
      <c r="J43" s="194"/>
      <c r="K43" s="28"/>
      <c r="L43" s="194"/>
      <c r="M43" s="194"/>
      <c r="N43" s="39"/>
      <c r="O43" s="53"/>
      <c r="P43" s="53"/>
      <c r="Q43" s="53"/>
      <c r="R43" s="53"/>
      <c r="S43" s="53"/>
      <c r="T43" s="53"/>
      <c r="U43" s="53"/>
      <c r="V43" s="53"/>
      <c r="W43" s="53"/>
      <c r="X43" s="53"/>
    </row>
    <row r="44" spans="1:24" s="1" customFormat="1" ht="14.45" customHeight="1" x14ac:dyDescent="0.3">
      <c r="A44" s="53"/>
      <c r="B44" s="76"/>
      <c r="C44" s="193" t="s">
        <v>14</v>
      </c>
      <c r="D44" s="194"/>
      <c r="E44" s="194"/>
      <c r="F44" s="194"/>
      <c r="G44" s="194"/>
      <c r="H44" s="194"/>
      <c r="I44" s="194"/>
      <c r="J44" s="194"/>
      <c r="K44" s="28"/>
      <c r="L44" s="194"/>
      <c r="M44" s="194"/>
      <c r="N44" s="39"/>
      <c r="O44" s="53"/>
      <c r="P44" s="53"/>
      <c r="Q44" s="53"/>
      <c r="R44" s="53"/>
      <c r="S44" s="53"/>
      <c r="T44" s="53"/>
      <c r="U44" s="53"/>
      <c r="V44" s="53"/>
      <c r="W44" s="53"/>
      <c r="X44" s="53"/>
    </row>
    <row r="45" spans="1:24" s="1" customFormat="1" ht="22.5" customHeight="1" x14ac:dyDescent="0.3">
      <c r="A45" s="53"/>
      <c r="B45" s="76"/>
      <c r="C45" s="194"/>
      <c r="D45" s="194"/>
      <c r="E45" s="279" t="str">
        <f>E7</f>
        <v>Příhrádek Pardubice - dodávka vnitřního vybavení a expozic</v>
      </c>
      <c r="F45" s="279"/>
      <c r="G45" s="280"/>
      <c r="H45" s="280"/>
      <c r="I45" s="280"/>
      <c r="J45" s="193"/>
      <c r="K45" s="28"/>
      <c r="L45" s="194"/>
      <c r="M45" s="194"/>
      <c r="N45" s="39"/>
      <c r="O45" s="53"/>
      <c r="P45" s="53"/>
      <c r="Q45" s="53"/>
      <c r="R45" s="53"/>
      <c r="S45" s="53"/>
      <c r="T45" s="53"/>
      <c r="U45" s="53"/>
      <c r="V45" s="53"/>
      <c r="W45" s="53"/>
      <c r="X45" s="53"/>
    </row>
    <row r="46" spans="1:24" s="1" customFormat="1" ht="14.45" customHeight="1" x14ac:dyDescent="0.3">
      <c r="A46" s="53"/>
      <c r="B46" s="76"/>
      <c r="C46" s="193" t="s">
        <v>80</v>
      </c>
      <c r="D46" s="194"/>
      <c r="E46" s="194"/>
      <c r="F46" s="194"/>
      <c r="G46" s="194"/>
      <c r="H46" s="194"/>
      <c r="I46" s="194"/>
      <c r="J46" s="194"/>
      <c r="K46" s="28"/>
      <c r="L46" s="194"/>
      <c r="M46" s="194"/>
      <c r="N46" s="39"/>
      <c r="O46" s="53"/>
      <c r="P46" s="53"/>
      <c r="Q46" s="53"/>
      <c r="R46" s="53"/>
      <c r="S46" s="53"/>
      <c r="T46" s="53"/>
      <c r="U46" s="53"/>
      <c r="V46" s="53"/>
      <c r="W46" s="53"/>
      <c r="X46" s="53"/>
    </row>
    <row r="47" spans="1:24" s="1" customFormat="1" ht="23.25" customHeight="1" x14ac:dyDescent="0.3">
      <c r="A47" s="53"/>
      <c r="B47" s="76"/>
      <c r="C47" s="194"/>
      <c r="D47" s="194"/>
      <c r="E47" s="281" t="str">
        <f>E9</f>
        <v>03.01 - Mobiliář expozice</v>
      </c>
      <c r="F47" s="281"/>
      <c r="G47" s="282"/>
      <c r="H47" s="282"/>
      <c r="I47" s="282"/>
      <c r="J47" s="194"/>
      <c r="K47" s="28"/>
      <c r="L47" s="194"/>
      <c r="M47" s="194"/>
      <c r="N47" s="39"/>
      <c r="O47" s="53"/>
      <c r="P47" s="53"/>
      <c r="Q47" s="53"/>
      <c r="R47" s="53"/>
      <c r="S47" s="53"/>
      <c r="T47" s="53"/>
      <c r="U47" s="53"/>
      <c r="V47" s="53"/>
      <c r="W47" s="53"/>
      <c r="X47" s="53"/>
    </row>
    <row r="48" spans="1:24" s="1" customFormat="1" ht="6.95" customHeight="1" x14ac:dyDescent="0.3">
      <c r="A48" s="53"/>
      <c r="B48" s="76"/>
      <c r="C48" s="194"/>
      <c r="D48" s="194"/>
      <c r="E48" s="194"/>
      <c r="F48" s="194"/>
      <c r="G48" s="194"/>
      <c r="H48" s="194"/>
      <c r="I48" s="194"/>
      <c r="J48" s="194"/>
      <c r="K48" s="28"/>
      <c r="L48" s="194"/>
      <c r="M48" s="194"/>
      <c r="N48" s="39"/>
      <c r="O48" s="53"/>
      <c r="P48" s="53"/>
      <c r="Q48" s="53"/>
      <c r="R48" s="53"/>
      <c r="S48" s="53"/>
      <c r="T48" s="53"/>
      <c r="U48" s="53"/>
      <c r="V48" s="53"/>
      <c r="W48" s="53"/>
      <c r="X48" s="53"/>
    </row>
    <row r="49" spans="1:49" s="1" customFormat="1" ht="18" customHeight="1" x14ac:dyDescent="0.3">
      <c r="A49" s="53"/>
      <c r="B49" s="76"/>
      <c r="C49" s="193"/>
      <c r="D49" s="194"/>
      <c r="E49" s="194"/>
      <c r="F49" s="194"/>
      <c r="G49" s="189"/>
      <c r="H49" s="194"/>
      <c r="I49" s="194"/>
      <c r="J49" s="194"/>
      <c r="K49" s="27"/>
      <c r="L49" s="55"/>
      <c r="M49" s="194"/>
      <c r="N49" s="39"/>
      <c r="O49" s="53"/>
      <c r="P49" s="53"/>
      <c r="Q49" s="53"/>
      <c r="R49" s="53"/>
      <c r="S49" s="53"/>
      <c r="T49" s="53"/>
      <c r="U49" s="53"/>
      <c r="V49" s="53"/>
      <c r="W49" s="53"/>
      <c r="X49" s="53"/>
    </row>
    <row r="50" spans="1:49" s="1" customFormat="1" ht="6.95" customHeight="1" x14ac:dyDescent="0.3">
      <c r="A50" s="53"/>
      <c r="B50" s="76"/>
      <c r="C50" s="194"/>
      <c r="D50" s="194"/>
      <c r="E50" s="194"/>
      <c r="F50" s="194"/>
      <c r="G50" s="194"/>
      <c r="H50" s="194"/>
      <c r="I50" s="194"/>
      <c r="J50" s="194"/>
      <c r="K50" s="28"/>
      <c r="L50" s="194"/>
      <c r="M50" s="194"/>
      <c r="N50" s="39"/>
      <c r="O50" s="53"/>
      <c r="P50" s="53"/>
      <c r="Q50" s="53"/>
      <c r="R50" s="53"/>
      <c r="S50" s="53"/>
      <c r="T50" s="53"/>
      <c r="U50" s="53"/>
      <c r="V50" s="53"/>
      <c r="W50" s="53"/>
      <c r="X50" s="53"/>
    </row>
    <row r="51" spans="1:49" s="1" customFormat="1" ht="15" x14ac:dyDescent="0.3">
      <c r="A51" s="53"/>
      <c r="B51" s="76"/>
      <c r="C51" s="193"/>
      <c r="D51" s="194"/>
      <c r="E51" s="194"/>
      <c r="F51" s="194"/>
      <c r="G51" s="189"/>
      <c r="H51" s="194"/>
      <c r="I51" s="194"/>
      <c r="J51" s="194"/>
      <c r="K51" s="27"/>
      <c r="L51" s="189"/>
      <c r="M51" s="194"/>
      <c r="N51" s="39"/>
      <c r="O51" s="53"/>
      <c r="P51" s="53"/>
      <c r="Q51" s="53"/>
      <c r="R51" s="53"/>
      <c r="S51" s="53"/>
      <c r="T51" s="53"/>
      <c r="U51" s="53"/>
      <c r="V51" s="53"/>
      <c r="W51" s="53"/>
      <c r="X51" s="53"/>
    </row>
    <row r="52" spans="1:49" s="1" customFormat="1" ht="14.45" customHeight="1" x14ac:dyDescent="0.3">
      <c r="A52" s="53"/>
      <c r="B52" s="76"/>
      <c r="C52" s="193"/>
      <c r="D52" s="194"/>
      <c r="E52" s="194"/>
      <c r="F52" s="194"/>
      <c r="G52" s="189"/>
      <c r="H52" s="194"/>
      <c r="I52" s="194"/>
      <c r="J52" s="194"/>
      <c r="K52" s="28"/>
      <c r="L52" s="194"/>
      <c r="M52" s="194"/>
      <c r="N52" s="39"/>
      <c r="O52" s="53"/>
      <c r="P52" s="53"/>
      <c r="Q52" s="53"/>
      <c r="R52" s="53"/>
      <c r="S52" s="53"/>
      <c r="T52" s="53"/>
      <c r="U52" s="53"/>
      <c r="V52" s="53"/>
      <c r="W52" s="53"/>
      <c r="X52" s="53"/>
    </row>
    <row r="53" spans="1:49" s="1" customFormat="1" ht="10.35" customHeight="1" x14ac:dyDescent="0.3">
      <c r="A53" s="53"/>
      <c r="B53" s="76"/>
      <c r="C53" s="194"/>
      <c r="D53" s="194"/>
      <c r="E53" s="194"/>
      <c r="F53" s="194"/>
      <c r="G53" s="194"/>
      <c r="H53" s="194"/>
      <c r="I53" s="194"/>
      <c r="J53" s="194"/>
      <c r="K53" s="28"/>
      <c r="L53" s="194"/>
      <c r="M53" s="194"/>
      <c r="N53" s="39"/>
      <c r="O53" s="53"/>
      <c r="P53" s="53"/>
      <c r="Q53" s="53"/>
      <c r="R53" s="53"/>
      <c r="S53" s="53"/>
      <c r="T53" s="53"/>
      <c r="U53" s="53"/>
      <c r="V53" s="53"/>
      <c r="W53" s="53"/>
      <c r="X53" s="53"/>
    </row>
    <row r="54" spans="1:49" s="1" customFormat="1" ht="29.25" customHeight="1" x14ac:dyDescent="0.3">
      <c r="A54" s="53"/>
      <c r="B54" s="76"/>
      <c r="C54" s="209" t="s">
        <v>82</v>
      </c>
      <c r="D54" s="204"/>
      <c r="E54" s="204"/>
      <c r="F54" s="204"/>
      <c r="G54" s="204"/>
      <c r="H54" s="204"/>
      <c r="I54" s="204"/>
      <c r="J54" s="204"/>
      <c r="K54" s="207"/>
      <c r="L54" s="210" t="s">
        <v>83</v>
      </c>
      <c r="M54" s="204"/>
      <c r="N54" s="41"/>
      <c r="O54" s="53"/>
      <c r="P54" s="53"/>
      <c r="Q54" s="53"/>
      <c r="R54" s="53"/>
      <c r="S54" s="53"/>
      <c r="T54" s="53"/>
      <c r="U54" s="53"/>
      <c r="V54" s="53"/>
      <c r="W54" s="53"/>
      <c r="X54" s="53"/>
    </row>
    <row r="55" spans="1:49" s="1" customFormat="1" ht="10.35" customHeight="1" x14ac:dyDescent="0.3">
      <c r="A55" s="53"/>
      <c r="B55" s="76"/>
      <c r="C55" s="194"/>
      <c r="D55" s="194"/>
      <c r="E55" s="194"/>
      <c r="F55" s="194"/>
      <c r="G55" s="194"/>
      <c r="H55" s="194"/>
      <c r="I55" s="194"/>
      <c r="J55" s="194"/>
      <c r="K55" s="28"/>
      <c r="L55" s="194"/>
      <c r="M55" s="194"/>
      <c r="N55" s="39"/>
      <c r="O55" s="53"/>
      <c r="P55" s="53"/>
      <c r="Q55" s="53"/>
      <c r="R55" s="53"/>
      <c r="S55" s="53"/>
      <c r="T55" s="53"/>
      <c r="U55" s="53"/>
      <c r="V55" s="53"/>
      <c r="W55" s="53"/>
      <c r="X55" s="53"/>
    </row>
    <row r="56" spans="1:49" s="1" customFormat="1" ht="29.25" customHeight="1" x14ac:dyDescent="0.3">
      <c r="A56" s="53"/>
      <c r="B56" s="76"/>
      <c r="C56" s="82" t="s">
        <v>84</v>
      </c>
      <c r="D56" s="194"/>
      <c r="E56" s="194"/>
      <c r="F56" s="194"/>
      <c r="G56" s="194"/>
      <c r="H56" s="194"/>
      <c r="I56" s="194"/>
      <c r="J56" s="194"/>
      <c r="K56" s="28"/>
      <c r="L56" s="58">
        <f>L76</f>
        <v>0</v>
      </c>
      <c r="M56" s="194"/>
      <c r="N56" s="39"/>
      <c r="O56" s="53"/>
      <c r="P56" s="53"/>
      <c r="Q56" s="53"/>
      <c r="R56" s="53"/>
      <c r="S56" s="53"/>
      <c r="T56" s="53"/>
      <c r="U56" s="53"/>
      <c r="V56" s="53"/>
      <c r="W56" s="53"/>
      <c r="X56" s="53"/>
      <c r="AW56" s="11" t="s">
        <v>85</v>
      </c>
    </row>
    <row r="57" spans="1:49" s="1" customFormat="1" ht="21.75" customHeight="1" x14ac:dyDescent="0.3">
      <c r="A57" s="53"/>
      <c r="B57" s="76"/>
      <c r="C57" s="194"/>
      <c r="D57" s="194"/>
      <c r="E57" s="194"/>
      <c r="F57" s="194"/>
      <c r="G57" s="194"/>
      <c r="H57" s="194"/>
      <c r="I57" s="194"/>
      <c r="J57" s="194"/>
      <c r="K57" s="28"/>
      <c r="L57" s="194"/>
      <c r="M57" s="194"/>
      <c r="N57" s="39"/>
      <c r="O57" s="53"/>
      <c r="P57" s="53"/>
      <c r="Q57" s="53"/>
      <c r="R57" s="53"/>
      <c r="S57" s="53"/>
      <c r="T57" s="53"/>
      <c r="U57" s="53"/>
      <c r="V57" s="53"/>
      <c r="W57" s="53"/>
      <c r="X57" s="53"/>
    </row>
    <row r="58" spans="1:49" s="1" customFormat="1" ht="6.95" customHeight="1" x14ac:dyDescent="0.3">
      <c r="A58" s="53"/>
      <c r="B58" s="80"/>
      <c r="C58" s="60"/>
      <c r="D58" s="60"/>
      <c r="E58" s="60"/>
      <c r="F58" s="60"/>
      <c r="G58" s="60"/>
      <c r="H58" s="60"/>
      <c r="I58" s="60"/>
      <c r="J58" s="60"/>
      <c r="K58" s="30"/>
      <c r="L58" s="60"/>
      <c r="M58" s="60"/>
      <c r="N58" s="42"/>
      <c r="O58" s="53"/>
      <c r="P58" s="53"/>
      <c r="Q58" s="53"/>
      <c r="R58" s="53"/>
      <c r="S58" s="53"/>
      <c r="T58" s="53"/>
      <c r="U58" s="53"/>
      <c r="V58" s="53"/>
      <c r="W58" s="53"/>
      <c r="X58" s="53"/>
    </row>
    <row r="62" spans="1:49" s="1" customFormat="1" ht="6.95" customHeight="1" x14ac:dyDescent="0.3">
      <c r="A62" s="53"/>
      <c r="B62" s="44"/>
      <c r="C62" s="44"/>
      <c r="D62" s="44"/>
      <c r="E62" s="44"/>
      <c r="F62" s="44"/>
      <c r="G62" s="44"/>
      <c r="H62" s="44"/>
      <c r="I62" s="44"/>
      <c r="J62" s="194"/>
      <c r="K62" s="28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</row>
    <row r="63" spans="1:49" s="1" customFormat="1" ht="36.950000000000003" customHeight="1" x14ac:dyDescent="0.3">
      <c r="A63" s="53"/>
      <c r="B63" s="44"/>
      <c r="C63" s="74" t="s">
        <v>86</v>
      </c>
      <c r="D63" s="44"/>
      <c r="E63" s="44"/>
      <c r="F63" s="44"/>
      <c r="G63" s="44"/>
      <c r="H63" s="44"/>
      <c r="I63" s="44"/>
      <c r="J63" s="194"/>
      <c r="K63" s="28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</row>
    <row r="64" spans="1:49" s="1" customFormat="1" ht="6.95" customHeight="1" x14ac:dyDescent="0.3">
      <c r="A64" s="53"/>
      <c r="B64" s="44"/>
      <c r="C64" s="44"/>
      <c r="D64" s="44"/>
      <c r="E64" s="44"/>
      <c r="F64" s="44"/>
      <c r="G64" s="44"/>
      <c r="H64" s="44"/>
      <c r="I64" s="44"/>
      <c r="J64" s="194"/>
      <c r="K64" s="28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</row>
    <row r="65" spans="1:67" s="1" customFormat="1" ht="14.45" customHeight="1" x14ac:dyDescent="0.3">
      <c r="A65" s="53"/>
      <c r="B65" s="44"/>
      <c r="C65" s="75" t="s">
        <v>14</v>
      </c>
      <c r="D65" s="44"/>
      <c r="E65" s="44"/>
      <c r="F65" s="44"/>
      <c r="G65" s="44"/>
      <c r="H65" s="44"/>
      <c r="I65" s="44"/>
      <c r="J65" s="194"/>
      <c r="K65" s="28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</row>
    <row r="66" spans="1:67" s="1" customFormat="1" ht="22.5" customHeight="1" x14ac:dyDescent="0.3">
      <c r="A66" s="53"/>
      <c r="B66" s="44"/>
      <c r="C66" s="44"/>
      <c r="D66" s="44"/>
      <c r="E66" s="279" t="str">
        <f>E7</f>
        <v>Příhrádek Pardubice - dodávka vnitřního vybavení a expozic</v>
      </c>
      <c r="F66" s="279"/>
      <c r="G66" s="280"/>
      <c r="H66" s="280"/>
      <c r="I66" s="280"/>
      <c r="J66" s="193"/>
      <c r="K66" s="28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</row>
    <row r="67" spans="1:67" s="1" customFormat="1" ht="14.45" customHeight="1" x14ac:dyDescent="0.3">
      <c r="A67" s="53"/>
      <c r="B67" s="44"/>
      <c r="C67" s="75" t="s">
        <v>80</v>
      </c>
      <c r="D67" s="44"/>
      <c r="E67" s="44"/>
      <c r="F67" s="44"/>
      <c r="G67" s="44"/>
      <c r="H67" s="44"/>
      <c r="I67" s="44"/>
      <c r="J67" s="194"/>
      <c r="K67" s="28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</row>
    <row r="68" spans="1:67" s="1" customFormat="1" ht="23.25" customHeight="1" x14ac:dyDescent="0.3">
      <c r="A68" s="53"/>
      <c r="B68" s="44"/>
      <c r="C68" s="44"/>
      <c r="D68" s="44"/>
      <c r="E68" s="281" t="str">
        <f>E9</f>
        <v>03.01 - Mobiliář expozice</v>
      </c>
      <c r="F68" s="281"/>
      <c r="G68" s="282"/>
      <c r="H68" s="282"/>
      <c r="I68" s="282"/>
      <c r="J68" s="194"/>
      <c r="K68" s="28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</row>
    <row r="69" spans="1:67" s="1" customFormat="1" ht="6.95" customHeight="1" x14ac:dyDescent="0.3">
      <c r="A69" s="53"/>
      <c r="B69" s="44"/>
      <c r="C69" s="44"/>
      <c r="D69" s="44"/>
      <c r="E69" s="44"/>
      <c r="F69" s="44"/>
      <c r="G69" s="44"/>
      <c r="H69" s="44"/>
      <c r="I69" s="44"/>
      <c r="J69" s="194"/>
      <c r="K69" s="28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</row>
    <row r="70" spans="1:67" s="1" customFormat="1" ht="18" customHeight="1" x14ac:dyDescent="0.3">
      <c r="A70" s="53"/>
      <c r="B70" s="44"/>
      <c r="C70" s="75"/>
      <c r="D70" s="44"/>
      <c r="E70" s="44"/>
      <c r="F70" s="44"/>
      <c r="G70" s="54"/>
      <c r="H70" s="44"/>
      <c r="I70" s="44"/>
      <c r="J70" s="194"/>
      <c r="K70" s="27"/>
      <c r="L70" s="55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</row>
    <row r="71" spans="1:67" s="1" customFormat="1" ht="6.95" customHeight="1" x14ac:dyDescent="0.3">
      <c r="A71" s="53"/>
      <c r="B71" s="44"/>
      <c r="C71" s="44"/>
      <c r="D71" s="44"/>
      <c r="E71" s="44"/>
      <c r="F71" s="44"/>
      <c r="G71" s="44"/>
      <c r="H71" s="44"/>
      <c r="I71" s="44"/>
      <c r="J71" s="194"/>
      <c r="K71" s="28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</row>
    <row r="72" spans="1:67" s="1" customFormat="1" ht="15" x14ac:dyDescent="0.3">
      <c r="A72" s="53"/>
      <c r="B72" s="44"/>
      <c r="C72" s="75"/>
      <c r="D72" s="44"/>
      <c r="E72" s="44"/>
      <c r="F72" s="44"/>
      <c r="G72" s="54"/>
      <c r="H72" s="44"/>
      <c r="I72" s="44"/>
      <c r="J72" s="194"/>
      <c r="K72" s="27"/>
      <c r="L72" s="5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</row>
    <row r="73" spans="1:67" s="1" customFormat="1" ht="14.45" customHeight="1" x14ac:dyDescent="0.3">
      <c r="A73" s="53"/>
      <c r="B73" s="44"/>
      <c r="C73" s="75"/>
      <c r="D73" s="44"/>
      <c r="E73" s="44"/>
      <c r="F73" s="44"/>
      <c r="G73" s="54"/>
      <c r="H73" s="44"/>
      <c r="I73" s="44"/>
      <c r="J73" s="194"/>
      <c r="K73" s="28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</row>
    <row r="74" spans="1:67" s="1" customFormat="1" ht="10.35" customHeight="1" x14ac:dyDescent="0.3">
      <c r="A74" s="53"/>
      <c r="B74" s="44"/>
      <c r="C74" s="44"/>
      <c r="D74" s="44"/>
      <c r="E74" s="44"/>
      <c r="F74" s="44"/>
      <c r="G74" s="44"/>
      <c r="H74" s="44"/>
      <c r="I74" s="44"/>
      <c r="J74" s="194"/>
      <c r="K74" s="28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</row>
    <row r="75" spans="1:67" s="3" customFormat="1" ht="29.25" customHeight="1" x14ac:dyDescent="0.3">
      <c r="A75" s="83"/>
      <c r="B75" s="64"/>
      <c r="C75" s="62" t="s">
        <v>87</v>
      </c>
      <c r="D75" s="62" t="s">
        <v>42</v>
      </c>
      <c r="E75" s="62" t="s">
        <v>38</v>
      </c>
      <c r="F75" s="62" t="s">
        <v>570</v>
      </c>
      <c r="G75" s="62" t="s">
        <v>88</v>
      </c>
      <c r="H75" s="62" t="s">
        <v>89</v>
      </c>
      <c r="I75" s="62" t="s">
        <v>90</v>
      </c>
      <c r="J75" s="62"/>
      <c r="K75" s="32" t="s">
        <v>91</v>
      </c>
      <c r="L75" s="62" t="s">
        <v>83</v>
      </c>
      <c r="M75" s="62" t="s">
        <v>480</v>
      </c>
      <c r="N75" s="45" t="s">
        <v>481</v>
      </c>
      <c r="O75" s="63" t="s">
        <v>92</v>
      </c>
      <c r="P75" s="63" t="s">
        <v>28</v>
      </c>
      <c r="Q75" s="63" t="s">
        <v>93</v>
      </c>
      <c r="R75" s="63" t="s">
        <v>94</v>
      </c>
      <c r="S75" s="63" t="s">
        <v>95</v>
      </c>
      <c r="T75" s="63" t="s">
        <v>96</v>
      </c>
      <c r="U75" s="63" t="s">
        <v>97</v>
      </c>
      <c r="V75" s="63" t="s">
        <v>98</v>
      </c>
      <c r="W75" s="64"/>
      <c r="X75" s="45"/>
    </row>
    <row r="76" spans="1:67" s="1" customFormat="1" ht="29.25" customHeight="1" x14ac:dyDescent="0.35">
      <c r="A76" s="53"/>
      <c r="B76" s="44"/>
      <c r="C76" s="84" t="s">
        <v>84</v>
      </c>
      <c r="D76" s="44"/>
      <c r="E76" s="44"/>
      <c r="F76" s="44"/>
      <c r="G76" s="44"/>
      <c r="H76" s="44"/>
      <c r="I76" s="44"/>
      <c r="J76" s="194"/>
      <c r="K76" s="28"/>
      <c r="L76" s="65">
        <f>SUM(L77:L105)</f>
        <v>0</v>
      </c>
      <c r="M76" s="44"/>
      <c r="N76" s="46">
        <f>SUM(N77:N106)</f>
        <v>0</v>
      </c>
      <c r="O76" s="44"/>
      <c r="P76" s="44"/>
      <c r="Q76" s="44"/>
      <c r="R76" s="66">
        <f>SUM(R77:R106)</f>
        <v>0</v>
      </c>
      <c r="S76" s="44"/>
      <c r="T76" s="66">
        <f>SUM(T77:T106)</f>
        <v>0</v>
      </c>
      <c r="U76" s="44"/>
      <c r="V76" s="66">
        <f>SUM(V77:V106)</f>
        <v>0</v>
      </c>
      <c r="W76" s="44"/>
      <c r="X76" s="44"/>
      <c r="AV76" s="11" t="s">
        <v>55</v>
      </c>
      <c r="AW76" s="11" t="s">
        <v>85</v>
      </c>
      <c r="BM76" s="16">
        <f>SUM(BM77:BM106)</f>
        <v>0</v>
      </c>
    </row>
    <row r="77" spans="1:67" s="1" customFormat="1" x14ac:dyDescent="0.3">
      <c r="A77" s="53"/>
      <c r="B77" s="44"/>
      <c r="C77" s="85" t="s">
        <v>62</v>
      </c>
      <c r="D77" s="85" t="s">
        <v>99</v>
      </c>
      <c r="E77" s="86" t="s">
        <v>100</v>
      </c>
      <c r="F77" s="86" t="s">
        <v>588</v>
      </c>
      <c r="G77" s="87" t="s">
        <v>101</v>
      </c>
      <c r="H77" s="64" t="s">
        <v>102</v>
      </c>
      <c r="I77" s="88">
        <v>5</v>
      </c>
      <c r="J77" s="88"/>
      <c r="K77" s="228"/>
      <c r="L77" s="67">
        <f t="shared" ref="L77:L105" si="0">ROUND(K77*I77,2)</f>
        <v>0</v>
      </c>
      <c r="M77" s="68">
        <v>0.21</v>
      </c>
      <c r="N77" s="47">
        <f>L77*1.21</f>
        <v>0</v>
      </c>
      <c r="O77" s="69" t="s">
        <v>5</v>
      </c>
      <c r="P77" s="70" t="s">
        <v>29</v>
      </c>
      <c r="Q77" s="71">
        <v>0</v>
      </c>
      <c r="R77" s="71">
        <f t="shared" ref="R77:R106" si="1">Q77*I77</f>
        <v>0</v>
      </c>
      <c r="S77" s="71">
        <v>0</v>
      </c>
      <c r="T77" s="71">
        <f t="shared" ref="T77:T106" si="2">S77*I77</f>
        <v>0</v>
      </c>
      <c r="U77" s="71">
        <v>0</v>
      </c>
      <c r="V77" s="71">
        <f t="shared" ref="V77:V106" si="3">U77*I77</f>
        <v>0</v>
      </c>
      <c r="W77" s="44"/>
      <c r="X77" s="44"/>
      <c r="AT77" s="11" t="s">
        <v>103</v>
      </c>
      <c r="AV77" s="11" t="s">
        <v>99</v>
      </c>
      <c r="AW77" s="11" t="s">
        <v>56</v>
      </c>
      <c r="BA77" s="11" t="s">
        <v>104</v>
      </c>
      <c r="BG77" s="17">
        <f t="shared" ref="BG77:BG106" si="4">IF(P77="základní",L77,0)</f>
        <v>0</v>
      </c>
      <c r="BH77" s="17">
        <f t="shared" ref="BH77:BH106" si="5">IF(P77="snížená",L77,0)</f>
        <v>0</v>
      </c>
      <c r="BI77" s="17">
        <f t="shared" ref="BI77:BI106" si="6">IF(P77="zákl. přenesená",L77,0)</f>
        <v>0</v>
      </c>
      <c r="BJ77" s="17">
        <f t="shared" ref="BJ77:BJ106" si="7">IF(P77="sníž. přenesená",L77,0)</f>
        <v>0</v>
      </c>
      <c r="BK77" s="17">
        <f t="shared" ref="BK77:BK106" si="8">IF(P77="nulová",L77,0)</f>
        <v>0</v>
      </c>
      <c r="BL77" s="11" t="s">
        <v>62</v>
      </c>
      <c r="BM77" s="17">
        <f t="shared" ref="BM77:BM106" si="9">ROUND(K77*I77,2)</f>
        <v>0</v>
      </c>
      <c r="BN77" s="11" t="s">
        <v>103</v>
      </c>
      <c r="BO77" s="11" t="s">
        <v>64</v>
      </c>
    </row>
    <row r="78" spans="1:67" s="1" customFormat="1" x14ac:dyDescent="0.3">
      <c r="A78" s="53"/>
      <c r="B78" s="44"/>
      <c r="C78" s="85" t="s">
        <v>64</v>
      </c>
      <c r="D78" s="85" t="s">
        <v>99</v>
      </c>
      <c r="E78" s="86" t="s">
        <v>105</v>
      </c>
      <c r="F78" s="86" t="s">
        <v>573</v>
      </c>
      <c r="G78" s="87" t="s">
        <v>106</v>
      </c>
      <c r="H78" s="64" t="s">
        <v>102</v>
      </c>
      <c r="I78" s="88">
        <v>16</v>
      </c>
      <c r="J78" s="88"/>
      <c r="K78" s="228"/>
      <c r="L78" s="67">
        <f t="shared" si="0"/>
        <v>0</v>
      </c>
      <c r="M78" s="68">
        <v>0.21</v>
      </c>
      <c r="N78" s="47">
        <f t="shared" ref="N78:N105" si="10">L78*1.21</f>
        <v>0</v>
      </c>
      <c r="O78" s="69" t="s">
        <v>5</v>
      </c>
      <c r="P78" s="70" t="s">
        <v>29</v>
      </c>
      <c r="Q78" s="71">
        <v>0</v>
      </c>
      <c r="R78" s="71">
        <f t="shared" si="1"/>
        <v>0</v>
      </c>
      <c r="S78" s="71">
        <v>0</v>
      </c>
      <c r="T78" s="71">
        <f t="shared" si="2"/>
        <v>0</v>
      </c>
      <c r="U78" s="71">
        <v>0</v>
      </c>
      <c r="V78" s="71">
        <f t="shared" si="3"/>
        <v>0</v>
      </c>
      <c r="W78" s="44"/>
      <c r="X78" s="44"/>
      <c r="AT78" s="11" t="s">
        <v>103</v>
      </c>
      <c r="AV78" s="11" t="s">
        <v>99</v>
      </c>
      <c r="AW78" s="11" t="s">
        <v>56</v>
      </c>
      <c r="BA78" s="11" t="s">
        <v>104</v>
      </c>
      <c r="BG78" s="17">
        <f t="shared" si="4"/>
        <v>0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1" t="s">
        <v>62</v>
      </c>
      <c r="BM78" s="17">
        <f t="shared" si="9"/>
        <v>0</v>
      </c>
      <c r="BN78" s="11" t="s">
        <v>103</v>
      </c>
      <c r="BO78" s="11" t="s">
        <v>103</v>
      </c>
    </row>
    <row r="79" spans="1:67" s="1" customFormat="1" x14ac:dyDescent="0.3">
      <c r="A79" s="53"/>
      <c r="B79" s="44"/>
      <c r="C79" s="85" t="s">
        <v>107</v>
      </c>
      <c r="D79" s="85" t="s">
        <v>99</v>
      </c>
      <c r="E79" s="86" t="s">
        <v>108</v>
      </c>
      <c r="F79" s="86" t="s">
        <v>588</v>
      </c>
      <c r="G79" s="87" t="s">
        <v>516</v>
      </c>
      <c r="H79" s="64" t="s">
        <v>102</v>
      </c>
      <c r="I79" s="88">
        <v>1</v>
      </c>
      <c r="J79" s="88"/>
      <c r="K79" s="228"/>
      <c r="L79" s="67">
        <f t="shared" si="0"/>
        <v>0</v>
      </c>
      <c r="M79" s="68">
        <v>0.21</v>
      </c>
      <c r="N79" s="47">
        <f t="shared" si="10"/>
        <v>0</v>
      </c>
      <c r="O79" s="69" t="s">
        <v>5</v>
      </c>
      <c r="P79" s="70" t="s">
        <v>29</v>
      </c>
      <c r="Q79" s="71">
        <v>0</v>
      </c>
      <c r="R79" s="71">
        <f t="shared" si="1"/>
        <v>0</v>
      </c>
      <c r="S79" s="71">
        <v>0</v>
      </c>
      <c r="T79" s="71">
        <f t="shared" si="2"/>
        <v>0</v>
      </c>
      <c r="U79" s="71">
        <v>0</v>
      </c>
      <c r="V79" s="71">
        <f t="shared" si="3"/>
        <v>0</v>
      </c>
      <c r="W79" s="44"/>
      <c r="X79" s="44"/>
      <c r="AT79" s="11" t="s">
        <v>103</v>
      </c>
      <c r="AV79" s="11" t="s">
        <v>99</v>
      </c>
      <c r="AW79" s="11" t="s">
        <v>56</v>
      </c>
      <c r="BA79" s="11" t="s">
        <v>104</v>
      </c>
      <c r="BG79" s="17">
        <f t="shared" si="4"/>
        <v>0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1" t="s">
        <v>62</v>
      </c>
      <c r="BM79" s="17">
        <f t="shared" si="9"/>
        <v>0</v>
      </c>
      <c r="BN79" s="11" t="s">
        <v>103</v>
      </c>
      <c r="BO79" s="11" t="s">
        <v>109</v>
      </c>
    </row>
    <row r="80" spans="1:67" s="1" customFormat="1" x14ac:dyDescent="0.3">
      <c r="A80" s="53"/>
      <c r="B80" s="44"/>
      <c r="C80" s="85" t="s">
        <v>103</v>
      </c>
      <c r="D80" s="85" t="s">
        <v>99</v>
      </c>
      <c r="E80" s="86" t="s">
        <v>110</v>
      </c>
      <c r="F80" s="86" t="s">
        <v>588</v>
      </c>
      <c r="G80" s="87" t="s">
        <v>517</v>
      </c>
      <c r="H80" s="64" t="s">
        <v>102</v>
      </c>
      <c r="I80" s="88">
        <v>1</v>
      </c>
      <c r="J80" s="88"/>
      <c r="K80" s="228"/>
      <c r="L80" s="67">
        <f t="shared" si="0"/>
        <v>0</v>
      </c>
      <c r="M80" s="68">
        <v>0.21</v>
      </c>
      <c r="N80" s="47">
        <f t="shared" si="10"/>
        <v>0</v>
      </c>
      <c r="O80" s="69" t="s">
        <v>5</v>
      </c>
      <c r="P80" s="70" t="s">
        <v>29</v>
      </c>
      <c r="Q80" s="71">
        <v>0</v>
      </c>
      <c r="R80" s="71">
        <f t="shared" si="1"/>
        <v>0</v>
      </c>
      <c r="S80" s="71">
        <v>0</v>
      </c>
      <c r="T80" s="71">
        <f t="shared" si="2"/>
        <v>0</v>
      </c>
      <c r="U80" s="71">
        <v>0</v>
      </c>
      <c r="V80" s="71">
        <f t="shared" si="3"/>
        <v>0</v>
      </c>
      <c r="W80" s="44"/>
      <c r="X80" s="44"/>
      <c r="AT80" s="11" t="s">
        <v>103</v>
      </c>
      <c r="AV80" s="11" t="s">
        <v>99</v>
      </c>
      <c r="AW80" s="11" t="s">
        <v>56</v>
      </c>
      <c r="BA80" s="11" t="s">
        <v>104</v>
      </c>
      <c r="BG80" s="17">
        <f t="shared" si="4"/>
        <v>0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1" t="s">
        <v>62</v>
      </c>
      <c r="BM80" s="17">
        <f t="shared" si="9"/>
        <v>0</v>
      </c>
      <c r="BN80" s="11" t="s">
        <v>103</v>
      </c>
      <c r="BO80" s="11" t="s">
        <v>111</v>
      </c>
    </row>
    <row r="81" spans="1:67" s="1" customFormat="1" x14ac:dyDescent="0.3">
      <c r="A81" s="53"/>
      <c r="B81" s="44"/>
      <c r="C81" s="85" t="s">
        <v>112</v>
      </c>
      <c r="D81" s="85" t="s">
        <v>99</v>
      </c>
      <c r="E81" s="86" t="s">
        <v>113</v>
      </c>
      <c r="F81" s="86" t="s">
        <v>588</v>
      </c>
      <c r="G81" s="87" t="s">
        <v>518</v>
      </c>
      <c r="H81" s="64" t="s">
        <v>102</v>
      </c>
      <c r="I81" s="88">
        <v>1</v>
      </c>
      <c r="J81" s="88"/>
      <c r="K81" s="228"/>
      <c r="L81" s="67">
        <f t="shared" si="0"/>
        <v>0</v>
      </c>
      <c r="M81" s="68">
        <v>0.21</v>
      </c>
      <c r="N81" s="47">
        <f t="shared" si="10"/>
        <v>0</v>
      </c>
      <c r="O81" s="69" t="s">
        <v>5</v>
      </c>
      <c r="P81" s="70" t="s">
        <v>29</v>
      </c>
      <c r="Q81" s="71">
        <v>0</v>
      </c>
      <c r="R81" s="71">
        <f t="shared" si="1"/>
        <v>0</v>
      </c>
      <c r="S81" s="71">
        <v>0</v>
      </c>
      <c r="T81" s="71">
        <f t="shared" si="2"/>
        <v>0</v>
      </c>
      <c r="U81" s="71">
        <v>0</v>
      </c>
      <c r="V81" s="71">
        <f t="shared" si="3"/>
        <v>0</v>
      </c>
      <c r="W81" s="44"/>
      <c r="X81" s="44"/>
      <c r="AT81" s="11" t="s">
        <v>103</v>
      </c>
      <c r="AV81" s="11" t="s">
        <v>99</v>
      </c>
      <c r="AW81" s="11" t="s">
        <v>56</v>
      </c>
      <c r="BA81" s="11" t="s">
        <v>104</v>
      </c>
      <c r="BG81" s="17">
        <f t="shared" si="4"/>
        <v>0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1" t="s">
        <v>62</v>
      </c>
      <c r="BM81" s="17">
        <f t="shared" si="9"/>
        <v>0</v>
      </c>
      <c r="BN81" s="11" t="s">
        <v>103</v>
      </c>
      <c r="BO81" s="11" t="s">
        <v>114</v>
      </c>
    </row>
    <row r="82" spans="1:67" s="1" customFormat="1" x14ac:dyDescent="0.3">
      <c r="A82" s="53"/>
      <c r="B82" s="44"/>
      <c r="C82" s="85" t="s">
        <v>109</v>
      </c>
      <c r="D82" s="85" t="s">
        <v>99</v>
      </c>
      <c r="E82" s="86" t="s">
        <v>115</v>
      </c>
      <c r="F82" s="86" t="s">
        <v>588</v>
      </c>
      <c r="G82" s="87" t="s">
        <v>519</v>
      </c>
      <c r="H82" s="64" t="s">
        <v>102</v>
      </c>
      <c r="I82" s="88">
        <v>2</v>
      </c>
      <c r="J82" s="88"/>
      <c r="K82" s="228"/>
      <c r="L82" s="67">
        <f t="shared" si="0"/>
        <v>0</v>
      </c>
      <c r="M82" s="68">
        <v>0.21</v>
      </c>
      <c r="N82" s="47">
        <f t="shared" si="10"/>
        <v>0</v>
      </c>
      <c r="O82" s="69" t="s">
        <v>5</v>
      </c>
      <c r="P82" s="70" t="s">
        <v>29</v>
      </c>
      <c r="Q82" s="71">
        <v>0</v>
      </c>
      <c r="R82" s="71">
        <f t="shared" si="1"/>
        <v>0</v>
      </c>
      <c r="S82" s="71">
        <v>0</v>
      </c>
      <c r="T82" s="71">
        <f t="shared" si="2"/>
        <v>0</v>
      </c>
      <c r="U82" s="71">
        <v>0</v>
      </c>
      <c r="V82" s="71">
        <f t="shared" si="3"/>
        <v>0</v>
      </c>
      <c r="W82" s="44"/>
      <c r="X82" s="44"/>
      <c r="AT82" s="11" t="s">
        <v>103</v>
      </c>
      <c r="AV82" s="11" t="s">
        <v>99</v>
      </c>
      <c r="AW82" s="11" t="s">
        <v>56</v>
      </c>
      <c r="BA82" s="11" t="s">
        <v>104</v>
      </c>
      <c r="BG82" s="17">
        <f t="shared" si="4"/>
        <v>0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1" t="s">
        <v>62</v>
      </c>
      <c r="BM82" s="17">
        <f t="shared" si="9"/>
        <v>0</v>
      </c>
      <c r="BN82" s="11" t="s">
        <v>103</v>
      </c>
      <c r="BO82" s="11" t="s">
        <v>116</v>
      </c>
    </row>
    <row r="83" spans="1:67" s="1" customFormat="1" x14ac:dyDescent="0.3">
      <c r="A83" s="53"/>
      <c r="B83" s="44"/>
      <c r="C83" s="85" t="s">
        <v>117</v>
      </c>
      <c r="D83" s="85" t="s">
        <v>99</v>
      </c>
      <c r="E83" s="86" t="s">
        <v>118</v>
      </c>
      <c r="F83" s="86" t="s">
        <v>588</v>
      </c>
      <c r="G83" s="87" t="s">
        <v>520</v>
      </c>
      <c r="H83" s="64" t="s">
        <v>102</v>
      </c>
      <c r="I83" s="88">
        <v>2</v>
      </c>
      <c r="J83" s="88"/>
      <c r="K83" s="228"/>
      <c r="L83" s="67">
        <f t="shared" si="0"/>
        <v>0</v>
      </c>
      <c r="M83" s="68">
        <v>0.21</v>
      </c>
      <c r="N83" s="47">
        <f t="shared" si="10"/>
        <v>0</v>
      </c>
      <c r="O83" s="69" t="s">
        <v>5</v>
      </c>
      <c r="P83" s="70" t="s">
        <v>29</v>
      </c>
      <c r="Q83" s="71">
        <v>0</v>
      </c>
      <c r="R83" s="71">
        <f t="shared" si="1"/>
        <v>0</v>
      </c>
      <c r="S83" s="71">
        <v>0</v>
      </c>
      <c r="T83" s="71">
        <f t="shared" si="2"/>
        <v>0</v>
      </c>
      <c r="U83" s="71">
        <v>0</v>
      </c>
      <c r="V83" s="71">
        <f t="shared" si="3"/>
        <v>0</v>
      </c>
      <c r="W83" s="44"/>
      <c r="X83" s="44"/>
      <c r="AT83" s="11" t="s">
        <v>103</v>
      </c>
      <c r="AV83" s="11" t="s">
        <v>99</v>
      </c>
      <c r="AW83" s="11" t="s">
        <v>56</v>
      </c>
      <c r="BA83" s="11" t="s">
        <v>104</v>
      </c>
      <c r="BG83" s="17">
        <f t="shared" si="4"/>
        <v>0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1" t="s">
        <v>62</v>
      </c>
      <c r="BM83" s="17">
        <f t="shared" si="9"/>
        <v>0</v>
      </c>
      <c r="BN83" s="11" t="s">
        <v>103</v>
      </c>
      <c r="BO83" s="11" t="s">
        <v>119</v>
      </c>
    </row>
    <row r="84" spans="1:67" s="1" customFormat="1" ht="27" x14ac:dyDescent="0.3">
      <c r="A84" s="53"/>
      <c r="B84" s="44"/>
      <c r="C84" s="85" t="s">
        <v>111</v>
      </c>
      <c r="D84" s="85" t="s">
        <v>99</v>
      </c>
      <c r="E84" s="86" t="s">
        <v>120</v>
      </c>
      <c r="F84" s="86" t="s">
        <v>588</v>
      </c>
      <c r="G84" s="87" t="s">
        <v>121</v>
      </c>
      <c r="H84" s="64" t="s">
        <v>102</v>
      </c>
      <c r="I84" s="88">
        <v>1</v>
      </c>
      <c r="J84" s="88"/>
      <c r="K84" s="228"/>
      <c r="L84" s="67">
        <f t="shared" si="0"/>
        <v>0</v>
      </c>
      <c r="M84" s="68">
        <v>0.21</v>
      </c>
      <c r="N84" s="47">
        <f t="shared" si="10"/>
        <v>0</v>
      </c>
      <c r="O84" s="69" t="s">
        <v>5</v>
      </c>
      <c r="P84" s="70" t="s">
        <v>29</v>
      </c>
      <c r="Q84" s="71">
        <v>0</v>
      </c>
      <c r="R84" s="71">
        <f t="shared" si="1"/>
        <v>0</v>
      </c>
      <c r="S84" s="71">
        <v>0</v>
      </c>
      <c r="T84" s="71">
        <f t="shared" si="2"/>
        <v>0</v>
      </c>
      <c r="U84" s="71">
        <v>0</v>
      </c>
      <c r="V84" s="71">
        <f t="shared" si="3"/>
        <v>0</v>
      </c>
      <c r="W84" s="44"/>
      <c r="X84" s="44"/>
      <c r="AT84" s="11" t="s">
        <v>103</v>
      </c>
      <c r="AV84" s="11" t="s">
        <v>99</v>
      </c>
      <c r="AW84" s="11" t="s">
        <v>56</v>
      </c>
      <c r="BA84" s="11" t="s">
        <v>104</v>
      </c>
      <c r="BG84" s="17">
        <f t="shared" si="4"/>
        <v>0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1" t="s">
        <v>62</v>
      </c>
      <c r="BM84" s="17">
        <f t="shared" si="9"/>
        <v>0</v>
      </c>
      <c r="BN84" s="11" t="s">
        <v>103</v>
      </c>
      <c r="BO84" s="11" t="s">
        <v>122</v>
      </c>
    </row>
    <row r="85" spans="1:67" s="1" customFormat="1" x14ac:dyDescent="0.3">
      <c r="A85" s="53"/>
      <c r="B85" s="44"/>
      <c r="C85" s="85" t="s">
        <v>123</v>
      </c>
      <c r="D85" s="85" t="s">
        <v>99</v>
      </c>
      <c r="E85" s="86" t="s">
        <v>124</v>
      </c>
      <c r="F85" s="86" t="s">
        <v>573</v>
      </c>
      <c r="G85" s="87" t="s">
        <v>125</v>
      </c>
      <c r="H85" s="64" t="s">
        <v>102</v>
      </c>
      <c r="I85" s="88">
        <v>1</v>
      </c>
      <c r="J85" s="88"/>
      <c r="K85" s="228"/>
      <c r="L85" s="67">
        <f t="shared" si="0"/>
        <v>0</v>
      </c>
      <c r="M85" s="68">
        <v>0.21</v>
      </c>
      <c r="N85" s="47">
        <f t="shared" si="10"/>
        <v>0</v>
      </c>
      <c r="O85" s="69" t="s">
        <v>5</v>
      </c>
      <c r="P85" s="70" t="s">
        <v>29</v>
      </c>
      <c r="Q85" s="71">
        <v>0</v>
      </c>
      <c r="R85" s="71">
        <f t="shared" si="1"/>
        <v>0</v>
      </c>
      <c r="S85" s="71">
        <v>0</v>
      </c>
      <c r="T85" s="71">
        <f t="shared" si="2"/>
        <v>0</v>
      </c>
      <c r="U85" s="71">
        <v>0</v>
      </c>
      <c r="V85" s="71">
        <f t="shared" si="3"/>
        <v>0</v>
      </c>
      <c r="W85" s="44"/>
      <c r="X85" s="44"/>
      <c r="AT85" s="11" t="s">
        <v>103</v>
      </c>
      <c r="AV85" s="11" t="s">
        <v>99</v>
      </c>
      <c r="AW85" s="11" t="s">
        <v>56</v>
      </c>
      <c r="BA85" s="11" t="s">
        <v>104</v>
      </c>
      <c r="BG85" s="17">
        <f t="shared" si="4"/>
        <v>0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1" t="s">
        <v>62</v>
      </c>
      <c r="BM85" s="17">
        <f t="shared" si="9"/>
        <v>0</v>
      </c>
      <c r="BN85" s="11" t="s">
        <v>103</v>
      </c>
      <c r="BO85" s="11" t="s">
        <v>126</v>
      </c>
    </row>
    <row r="86" spans="1:67" s="1" customFormat="1" x14ac:dyDescent="0.3">
      <c r="A86" s="53"/>
      <c r="B86" s="44"/>
      <c r="C86" s="85" t="s">
        <v>114</v>
      </c>
      <c r="D86" s="85" t="s">
        <v>99</v>
      </c>
      <c r="E86" s="86" t="s">
        <v>127</v>
      </c>
      <c r="F86" s="86" t="s">
        <v>573</v>
      </c>
      <c r="G86" s="87" t="s">
        <v>128</v>
      </c>
      <c r="H86" s="64" t="s">
        <v>102</v>
      </c>
      <c r="I86" s="88">
        <v>1</v>
      </c>
      <c r="J86" s="88"/>
      <c r="K86" s="228"/>
      <c r="L86" s="67">
        <f t="shared" si="0"/>
        <v>0</v>
      </c>
      <c r="M86" s="68">
        <v>0.21</v>
      </c>
      <c r="N86" s="47">
        <f t="shared" si="10"/>
        <v>0</v>
      </c>
      <c r="O86" s="69" t="s">
        <v>5</v>
      </c>
      <c r="P86" s="70" t="s">
        <v>29</v>
      </c>
      <c r="Q86" s="71">
        <v>0</v>
      </c>
      <c r="R86" s="71">
        <f t="shared" si="1"/>
        <v>0</v>
      </c>
      <c r="S86" s="71">
        <v>0</v>
      </c>
      <c r="T86" s="71">
        <f t="shared" si="2"/>
        <v>0</v>
      </c>
      <c r="U86" s="71">
        <v>0</v>
      </c>
      <c r="V86" s="71">
        <f t="shared" si="3"/>
        <v>0</v>
      </c>
      <c r="W86" s="44"/>
      <c r="X86" s="44"/>
      <c r="AT86" s="11" t="s">
        <v>103</v>
      </c>
      <c r="AV86" s="11" t="s">
        <v>99</v>
      </c>
      <c r="AW86" s="11" t="s">
        <v>56</v>
      </c>
      <c r="BA86" s="11" t="s">
        <v>104</v>
      </c>
      <c r="BG86" s="17">
        <f t="shared" si="4"/>
        <v>0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1" t="s">
        <v>62</v>
      </c>
      <c r="BM86" s="17">
        <f t="shared" si="9"/>
        <v>0</v>
      </c>
      <c r="BN86" s="11" t="s">
        <v>103</v>
      </c>
      <c r="BO86" s="11" t="s">
        <v>129</v>
      </c>
    </row>
    <row r="87" spans="1:67" s="1" customFormat="1" x14ac:dyDescent="0.3">
      <c r="A87" s="53"/>
      <c r="B87" s="44"/>
      <c r="C87" s="85" t="s">
        <v>130</v>
      </c>
      <c r="D87" s="85" t="s">
        <v>99</v>
      </c>
      <c r="E87" s="86" t="s">
        <v>131</v>
      </c>
      <c r="F87" s="86" t="s">
        <v>573</v>
      </c>
      <c r="G87" s="87" t="s">
        <v>132</v>
      </c>
      <c r="H87" s="64" t="s">
        <v>102</v>
      </c>
      <c r="I87" s="88">
        <v>1</v>
      </c>
      <c r="J87" s="88"/>
      <c r="K87" s="228"/>
      <c r="L87" s="67">
        <f t="shared" si="0"/>
        <v>0</v>
      </c>
      <c r="M87" s="68">
        <v>0.21</v>
      </c>
      <c r="N87" s="47">
        <f t="shared" si="10"/>
        <v>0</v>
      </c>
      <c r="O87" s="69" t="s">
        <v>5</v>
      </c>
      <c r="P87" s="70" t="s">
        <v>29</v>
      </c>
      <c r="Q87" s="71">
        <v>0</v>
      </c>
      <c r="R87" s="71">
        <f t="shared" si="1"/>
        <v>0</v>
      </c>
      <c r="S87" s="71">
        <v>0</v>
      </c>
      <c r="T87" s="71">
        <f t="shared" si="2"/>
        <v>0</v>
      </c>
      <c r="U87" s="71">
        <v>0</v>
      </c>
      <c r="V87" s="71">
        <f t="shared" si="3"/>
        <v>0</v>
      </c>
      <c r="W87" s="44"/>
      <c r="X87" s="44"/>
      <c r="AT87" s="11" t="s">
        <v>103</v>
      </c>
      <c r="AV87" s="11" t="s">
        <v>99</v>
      </c>
      <c r="AW87" s="11" t="s">
        <v>56</v>
      </c>
      <c r="BA87" s="11" t="s">
        <v>104</v>
      </c>
      <c r="BG87" s="17">
        <f t="shared" si="4"/>
        <v>0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1" t="s">
        <v>62</v>
      </c>
      <c r="BM87" s="17">
        <f t="shared" si="9"/>
        <v>0</v>
      </c>
      <c r="BN87" s="11" t="s">
        <v>103</v>
      </c>
      <c r="BO87" s="11" t="s">
        <v>133</v>
      </c>
    </row>
    <row r="88" spans="1:67" s="1" customFormat="1" x14ac:dyDescent="0.3">
      <c r="A88" s="53"/>
      <c r="B88" s="44"/>
      <c r="C88" s="85" t="s">
        <v>116</v>
      </c>
      <c r="D88" s="85" t="s">
        <v>99</v>
      </c>
      <c r="E88" s="86" t="s">
        <v>134</v>
      </c>
      <c r="F88" s="86" t="s">
        <v>576</v>
      </c>
      <c r="G88" s="87" t="s">
        <v>135</v>
      </c>
      <c r="H88" s="64" t="s">
        <v>102</v>
      </c>
      <c r="I88" s="88">
        <v>1</v>
      </c>
      <c r="J88" s="88"/>
      <c r="K88" s="228"/>
      <c r="L88" s="67">
        <f t="shared" si="0"/>
        <v>0</v>
      </c>
      <c r="M88" s="68">
        <v>0.21</v>
      </c>
      <c r="N88" s="47">
        <f t="shared" si="10"/>
        <v>0</v>
      </c>
      <c r="O88" s="69" t="s">
        <v>5</v>
      </c>
      <c r="P88" s="70" t="s">
        <v>29</v>
      </c>
      <c r="Q88" s="71">
        <v>0</v>
      </c>
      <c r="R88" s="71">
        <f t="shared" si="1"/>
        <v>0</v>
      </c>
      <c r="S88" s="71">
        <v>0</v>
      </c>
      <c r="T88" s="71">
        <f t="shared" si="2"/>
        <v>0</v>
      </c>
      <c r="U88" s="71">
        <v>0</v>
      </c>
      <c r="V88" s="71">
        <f t="shared" si="3"/>
        <v>0</v>
      </c>
      <c r="W88" s="44"/>
      <c r="X88" s="44"/>
      <c r="AT88" s="11" t="s">
        <v>103</v>
      </c>
      <c r="AV88" s="11" t="s">
        <v>99</v>
      </c>
      <c r="AW88" s="11" t="s">
        <v>56</v>
      </c>
      <c r="BA88" s="11" t="s">
        <v>104</v>
      </c>
      <c r="BG88" s="17">
        <f t="shared" si="4"/>
        <v>0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1" t="s">
        <v>62</v>
      </c>
      <c r="BM88" s="17">
        <f t="shared" si="9"/>
        <v>0</v>
      </c>
      <c r="BN88" s="11" t="s">
        <v>103</v>
      </c>
      <c r="BO88" s="11" t="s">
        <v>136</v>
      </c>
    </row>
    <row r="89" spans="1:67" s="1" customFormat="1" x14ac:dyDescent="0.3">
      <c r="A89" s="53"/>
      <c r="B89" s="44"/>
      <c r="C89" s="85" t="s">
        <v>137</v>
      </c>
      <c r="D89" s="85" t="s">
        <v>99</v>
      </c>
      <c r="E89" s="86" t="s">
        <v>138</v>
      </c>
      <c r="F89" s="86" t="s">
        <v>576</v>
      </c>
      <c r="G89" s="87" t="s">
        <v>139</v>
      </c>
      <c r="H89" s="64" t="s">
        <v>102</v>
      </c>
      <c r="I89" s="88">
        <v>1</v>
      </c>
      <c r="J89" s="88"/>
      <c r="K89" s="228"/>
      <c r="L89" s="67">
        <f t="shared" si="0"/>
        <v>0</v>
      </c>
      <c r="M89" s="68">
        <v>0.21</v>
      </c>
      <c r="N89" s="47">
        <f t="shared" si="10"/>
        <v>0</v>
      </c>
      <c r="O89" s="69" t="s">
        <v>5</v>
      </c>
      <c r="P89" s="70" t="s">
        <v>29</v>
      </c>
      <c r="Q89" s="71">
        <v>0</v>
      </c>
      <c r="R89" s="71">
        <f t="shared" si="1"/>
        <v>0</v>
      </c>
      <c r="S89" s="71">
        <v>0</v>
      </c>
      <c r="T89" s="71">
        <f t="shared" si="2"/>
        <v>0</v>
      </c>
      <c r="U89" s="71">
        <v>0</v>
      </c>
      <c r="V89" s="71">
        <f t="shared" si="3"/>
        <v>0</v>
      </c>
      <c r="W89" s="44"/>
      <c r="X89" s="44"/>
      <c r="AT89" s="11" t="s">
        <v>103</v>
      </c>
      <c r="AV89" s="11" t="s">
        <v>99</v>
      </c>
      <c r="AW89" s="11" t="s">
        <v>56</v>
      </c>
      <c r="BA89" s="11" t="s">
        <v>104</v>
      </c>
      <c r="BG89" s="17">
        <f t="shared" si="4"/>
        <v>0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1" t="s">
        <v>62</v>
      </c>
      <c r="BM89" s="17">
        <f t="shared" si="9"/>
        <v>0</v>
      </c>
      <c r="BN89" s="11" t="s">
        <v>103</v>
      </c>
      <c r="BO89" s="11" t="s">
        <v>140</v>
      </c>
    </row>
    <row r="90" spans="1:67" s="1" customFormat="1" x14ac:dyDescent="0.3">
      <c r="A90" s="53"/>
      <c r="B90" s="44"/>
      <c r="C90" s="85" t="s">
        <v>119</v>
      </c>
      <c r="D90" s="85" t="s">
        <v>99</v>
      </c>
      <c r="E90" s="86" t="s">
        <v>141</v>
      </c>
      <c r="F90" s="86" t="s">
        <v>589</v>
      </c>
      <c r="G90" s="87" t="s">
        <v>142</v>
      </c>
      <c r="H90" s="64" t="s">
        <v>102</v>
      </c>
      <c r="I90" s="88">
        <v>1</v>
      </c>
      <c r="J90" s="88"/>
      <c r="K90" s="228"/>
      <c r="L90" s="67">
        <f t="shared" si="0"/>
        <v>0</v>
      </c>
      <c r="M90" s="68">
        <v>0.21</v>
      </c>
      <c r="N90" s="47">
        <f t="shared" si="10"/>
        <v>0</v>
      </c>
      <c r="O90" s="69" t="s">
        <v>5</v>
      </c>
      <c r="P90" s="70" t="s">
        <v>29</v>
      </c>
      <c r="Q90" s="71">
        <v>0</v>
      </c>
      <c r="R90" s="71">
        <f t="shared" si="1"/>
        <v>0</v>
      </c>
      <c r="S90" s="71">
        <v>0</v>
      </c>
      <c r="T90" s="71">
        <f t="shared" si="2"/>
        <v>0</v>
      </c>
      <c r="U90" s="71">
        <v>0</v>
      </c>
      <c r="V90" s="71">
        <f t="shared" si="3"/>
        <v>0</v>
      </c>
      <c r="W90" s="44"/>
      <c r="X90" s="44"/>
      <c r="AT90" s="11" t="s">
        <v>103</v>
      </c>
      <c r="AV90" s="11" t="s">
        <v>99</v>
      </c>
      <c r="AW90" s="11" t="s">
        <v>56</v>
      </c>
      <c r="BA90" s="11" t="s">
        <v>104</v>
      </c>
      <c r="BG90" s="17">
        <f t="shared" si="4"/>
        <v>0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1" t="s">
        <v>62</v>
      </c>
      <c r="BM90" s="17">
        <f t="shared" si="9"/>
        <v>0</v>
      </c>
      <c r="BN90" s="11" t="s">
        <v>103</v>
      </c>
      <c r="BO90" s="11" t="s">
        <v>143</v>
      </c>
    </row>
    <row r="91" spans="1:67" s="1" customFormat="1" x14ac:dyDescent="0.3">
      <c r="A91" s="53"/>
      <c r="B91" s="44"/>
      <c r="C91" s="85" t="s">
        <v>11</v>
      </c>
      <c r="D91" s="85" t="s">
        <v>99</v>
      </c>
      <c r="E91" s="86" t="s">
        <v>144</v>
      </c>
      <c r="F91" s="86" t="s">
        <v>588</v>
      </c>
      <c r="G91" s="87" t="s">
        <v>145</v>
      </c>
      <c r="H91" s="64" t="s">
        <v>102</v>
      </c>
      <c r="I91" s="88">
        <v>1</v>
      </c>
      <c r="J91" s="88"/>
      <c r="K91" s="228"/>
      <c r="L91" s="67">
        <f t="shared" si="0"/>
        <v>0</v>
      </c>
      <c r="M91" s="68">
        <v>0.21</v>
      </c>
      <c r="N91" s="47">
        <f t="shared" si="10"/>
        <v>0</v>
      </c>
      <c r="O91" s="69" t="s">
        <v>5</v>
      </c>
      <c r="P91" s="70" t="s">
        <v>29</v>
      </c>
      <c r="Q91" s="71">
        <v>0</v>
      </c>
      <c r="R91" s="71">
        <f t="shared" si="1"/>
        <v>0</v>
      </c>
      <c r="S91" s="71">
        <v>0</v>
      </c>
      <c r="T91" s="71">
        <f t="shared" si="2"/>
        <v>0</v>
      </c>
      <c r="U91" s="71">
        <v>0</v>
      </c>
      <c r="V91" s="71">
        <f t="shared" si="3"/>
        <v>0</v>
      </c>
      <c r="W91" s="44"/>
      <c r="X91" s="44"/>
      <c r="AT91" s="11" t="s">
        <v>103</v>
      </c>
      <c r="AV91" s="11" t="s">
        <v>99</v>
      </c>
      <c r="AW91" s="11" t="s">
        <v>56</v>
      </c>
      <c r="BA91" s="11" t="s">
        <v>104</v>
      </c>
      <c r="BG91" s="17">
        <f t="shared" si="4"/>
        <v>0</v>
      </c>
      <c r="BH91" s="17">
        <f t="shared" si="5"/>
        <v>0</v>
      </c>
      <c r="BI91" s="17">
        <f t="shared" si="6"/>
        <v>0</v>
      </c>
      <c r="BJ91" s="17">
        <f t="shared" si="7"/>
        <v>0</v>
      </c>
      <c r="BK91" s="17">
        <f t="shared" si="8"/>
        <v>0</v>
      </c>
      <c r="BL91" s="11" t="s">
        <v>62</v>
      </c>
      <c r="BM91" s="17">
        <f t="shared" si="9"/>
        <v>0</v>
      </c>
      <c r="BN91" s="11" t="s">
        <v>103</v>
      </c>
      <c r="BO91" s="11" t="s">
        <v>146</v>
      </c>
    </row>
    <row r="92" spans="1:67" s="1" customFormat="1" x14ac:dyDescent="0.3">
      <c r="A92" s="53"/>
      <c r="B92" s="44"/>
      <c r="C92" s="85" t="s">
        <v>122</v>
      </c>
      <c r="D92" s="85" t="s">
        <v>99</v>
      </c>
      <c r="E92" s="86" t="s">
        <v>147</v>
      </c>
      <c r="F92" s="86" t="s">
        <v>588</v>
      </c>
      <c r="G92" s="87" t="s">
        <v>148</v>
      </c>
      <c r="H92" s="64" t="s">
        <v>102</v>
      </c>
      <c r="I92" s="88">
        <v>1</v>
      </c>
      <c r="J92" s="88"/>
      <c r="K92" s="228"/>
      <c r="L92" s="67">
        <f t="shared" si="0"/>
        <v>0</v>
      </c>
      <c r="M92" s="68">
        <v>0.21</v>
      </c>
      <c r="N92" s="47">
        <f t="shared" si="10"/>
        <v>0</v>
      </c>
      <c r="O92" s="69" t="s">
        <v>5</v>
      </c>
      <c r="P92" s="70" t="s">
        <v>29</v>
      </c>
      <c r="Q92" s="71">
        <v>0</v>
      </c>
      <c r="R92" s="71">
        <f t="shared" si="1"/>
        <v>0</v>
      </c>
      <c r="S92" s="71">
        <v>0</v>
      </c>
      <c r="T92" s="71">
        <f t="shared" si="2"/>
        <v>0</v>
      </c>
      <c r="U92" s="71">
        <v>0</v>
      </c>
      <c r="V92" s="71">
        <f t="shared" si="3"/>
        <v>0</v>
      </c>
      <c r="W92" s="44"/>
      <c r="X92" s="44"/>
      <c r="AT92" s="11" t="s">
        <v>103</v>
      </c>
      <c r="AV92" s="11" t="s">
        <v>99</v>
      </c>
      <c r="AW92" s="11" t="s">
        <v>56</v>
      </c>
      <c r="BA92" s="11" t="s">
        <v>104</v>
      </c>
      <c r="BG92" s="17">
        <f t="shared" si="4"/>
        <v>0</v>
      </c>
      <c r="BH92" s="17">
        <f t="shared" si="5"/>
        <v>0</v>
      </c>
      <c r="BI92" s="17">
        <f t="shared" si="6"/>
        <v>0</v>
      </c>
      <c r="BJ92" s="17">
        <f t="shared" si="7"/>
        <v>0</v>
      </c>
      <c r="BK92" s="17">
        <f t="shared" si="8"/>
        <v>0</v>
      </c>
      <c r="BL92" s="11" t="s">
        <v>62</v>
      </c>
      <c r="BM92" s="17">
        <f t="shared" si="9"/>
        <v>0</v>
      </c>
      <c r="BN92" s="11" t="s">
        <v>103</v>
      </c>
      <c r="BO92" s="11" t="s">
        <v>149</v>
      </c>
    </row>
    <row r="93" spans="1:67" s="1" customFormat="1" x14ac:dyDescent="0.3">
      <c r="A93" s="53"/>
      <c r="B93" s="44"/>
      <c r="C93" s="85" t="s">
        <v>150</v>
      </c>
      <c r="D93" s="85" t="s">
        <v>99</v>
      </c>
      <c r="E93" s="86" t="s">
        <v>151</v>
      </c>
      <c r="F93" s="86" t="s">
        <v>588</v>
      </c>
      <c r="G93" s="87" t="s">
        <v>152</v>
      </c>
      <c r="H93" s="64" t="s">
        <v>102</v>
      </c>
      <c r="I93" s="88">
        <v>9</v>
      </c>
      <c r="J93" s="88"/>
      <c r="K93" s="228"/>
      <c r="L93" s="67">
        <f t="shared" si="0"/>
        <v>0</v>
      </c>
      <c r="M93" s="68">
        <v>0.21</v>
      </c>
      <c r="N93" s="47">
        <f t="shared" si="10"/>
        <v>0</v>
      </c>
      <c r="O93" s="69" t="s">
        <v>5</v>
      </c>
      <c r="P93" s="70" t="s">
        <v>29</v>
      </c>
      <c r="Q93" s="71">
        <v>0</v>
      </c>
      <c r="R93" s="71">
        <f t="shared" si="1"/>
        <v>0</v>
      </c>
      <c r="S93" s="71">
        <v>0</v>
      </c>
      <c r="T93" s="71">
        <f t="shared" si="2"/>
        <v>0</v>
      </c>
      <c r="U93" s="71">
        <v>0</v>
      </c>
      <c r="V93" s="71">
        <f t="shared" si="3"/>
        <v>0</v>
      </c>
      <c r="W93" s="44"/>
      <c r="X93" s="44"/>
      <c r="AT93" s="11" t="s">
        <v>103</v>
      </c>
      <c r="AV93" s="11" t="s">
        <v>99</v>
      </c>
      <c r="AW93" s="11" t="s">
        <v>56</v>
      </c>
      <c r="BA93" s="11" t="s">
        <v>104</v>
      </c>
      <c r="BG93" s="17">
        <f t="shared" si="4"/>
        <v>0</v>
      </c>
      <c r="BH93" s="17">
        <f t="shared" si="5"/>
        <v>0</v>
      </c>
      <c r="BI93" s="17">
        <f t="shared" si="6"/>
        <v>0</v>
      </c>
      <c r="BJ93" s="17">
        <f t="shared" si="7"/>
        <v>0</v>
      </c>
      <c r="BK93" s="17">
        <f t="shared" si="8"/>
        <v>0</v>
      </c>
      <c r="BL93" s="11" t="s">
        <v>62</v>
      </c>
      <c r="BM93" s="17">
        <f t="shared" si="9"/>
        <v>0</v>
      </c>
      <c r="BN93" s="11" t="s">
        <v>103</v>
      </c>
      <c r="BO93" s="11" t="s">
        <v>153</v>
      </c>
    </row>
    <row r="94" spans="1:67" s="1" customFormat="1" x14ac:dyDescent="0.3">
      <c r="A94" s="53"/>
      <c r="B94" s="44"/>
      <c r="C94" s="85" t="s">
        <v>126</v>
      </c>
      <c r="D94" s="85" t="s">
        <v>99</v>
      </c>
      <c r="E94" s="86" t="s">
        <v>154</v>
      </c>
      <c r="F94" s="86" t="s">
        <v>573</v>
      </c>
      <c r="G94" s="87" t="s">
        <v>155</v>
      </c>
      <c r="H94" s="64" t="s">
        <v>102</v>
      </c>
      <c r="I94" s="88">
        <v>1</v>
      </c>
      <c r="J94" s="88"/>
      <c r="K94" s="228"/>
      <c r="L94" s="67">
        <f t="shared" si="0"/>
        <v>0</v>
      </c>
      <c r="M94" s="68">
        <v>0.21</v>
      </c>
      <c r="N94" s="47">
        <f t="shared" si="10"/>
        <v>0</v>
      </c>
      <c r="O94" s="69" t="s">
        <v>5</v>
      </c>
      <c r="P94" s="70" t="s">
        <v>29</v>
      </c>
      <c r="Q94" s="71">
        <v>0</v>
      </c>
      <c r="R94" s="71">
        <f t="shared" si="1"/>
        <v>0</v>
      </c>
      <c r="S94" s="71">
        <v>0</v>
      </c>
      <c r="T94" s="71">
        <f t="shared" si="2"/>
        <v>0</v>
      </c>
      <c r="U94" s="71">
        <v>0</v>
      </c>
      <c r="V94" s="71">
        <f t="shared" si="3"/>
        <v>0</v>
      </c>
      <c r="W94" s="44"/>
      <c r="X94" s="44"/>
      <c r="AT94" s="11" t="s">
        <v>103</v>
      </c>
      <c r="AV94" s="11" t="s">
        <v>99</v>
      </c>
      <c r="AW94" s="11" t="s">
        <v>56</v>
      </c>
      <c r="BA94" s="11" t="s">
        <v>104</v>
      </c>
      <c r="BG94" s="17">
        <f t="shared" si="4"/>
        <v>0</v>
      </c>
      <c r="BH94" s="17">
        <f t="shared" si="5"/>
        <v>0</v>
      </c>
      <c r="BI94" s="17">
        <f t="shared" si="6"/>
        <v>0</v>
      </c>
      <c r="BJ94" s="17">
        <f t="shared" si="7"/>
        <v>0</v>
      </c>
      <c r="BK94" s="17">
        <f t="shared" si="8"/>
        <v>0</v>
      </c>
      <c r="BL94" s="11" t="s">
        <v>62</v>
      </c>
      <c r="BM94" s="17">
        <f t="shared" si="9"/>
        <v>0</v>
      </c>
      <c r="BN94" s="11" t="s">
        <v>103</v>
      </c>
      <c r="BO94" s="11" t="s">
        <v>156</v>
      </c>
    </row>
    <row r="95" spans="1:67" s="1" customFormat="1" x14ac:dyDescent="0.3">
      <c r="A95" s="53"/>
      <c r="B95" s="44"/>
      <c r="C95" s="85" t="s">
        <v>157</v>
      </c>
      <c r="D95" s="85" t="s">
        <v>99</v>
      </c>
      <c r="E95" s="86" t="s">
        <v>158</v>
      </c>
      <c r="F95" s="86" t="s">
        <v>573</v>
      </c>
      <c r="G95" s="87" t="s">
        <v>159</v>
      </c>
      <c r="H95" s="64" t="s">
        <v>102</v>
      </c>
      <c r="I95" s="88">
        <v>1</v>
      </c>
      <c r="J95" s="88"/>
      <c r="K95" s="228"/>
      <c r="L95" s="67">
        <f t="shared" si="0"/>
        <v>0</v>
      </c>
      <c r="M95" s="68">
        <v>0.21</v>
      </c>
      <c r="N95" s="47">
        <f t="shared" si="10"/>
        <v>0</v>
      </c>
      <c r="O95" s="69" t="s">
        <v>5</v>
      </c>
      <c r="P95" s="70" t="s">
        <v>29</v>
      </c>
      <c r="Q95" s="71">
        <v>0</v>
      </c>
      <c r="R95" s="71">
        <f t="shared" si="1"/>
        <v>0</v>
      </c>
      <c r="S95" s="71">
        <v>0</v>
      </c>
      <c r="T95" s="71">
        <f t="shared" si="2"/>
        <v>0</v>
      </c>
      <c r="U95" s="71">
        <v>0</v>
      </c>
      <c r="V95" s="71">
        <f t="shared" si="3"/>
        <v>0</v>
      </c>
      <c r="W95" s="44"/>
      <c r="X95" s="44"/>
      <c r="AT95" s="11" t="s">
        <v>103</v>
      </c>
      <c r="AV95" s="11" t="s">
        <v>99</v>
      </c>
      <c r="AW95" s="11" t="s">
        <v>56</v>
      </c>
      <c r="BA95" s="11" t="s">
        <v>104</v>
      </c>
      <c r="BG95" s="17">
        <f t="shared" si="4"/>
        <v>0</v>
      </c>
      <c r="BH95" s="17">
        <f t="shared" si="5"/>
        <v>0</v>
      </c>
      <c r="BI95" s="17">
        <f t="shared" si="6"/>
        <v>0</v>
      </c>
      <c r="BJ95" s="17">
        <f t="shared" si="7"/>
        <v>0</v>
      </c>
      <c r="BK95" s="17">
        <f t="shared" si="8"/>
        <v>0</v>
      </c>
      <c r="BL95" s="11" t="s">
        <v>62</v>
      </c>
      <c r="BM95" s="17">
        <f t="shared" si="9"/>
        <v>0</v>
      </c>
      <c r="BN95" s="11" t="s">
        <v>103</v>
      </c>
      <c r="BO95" s="11" t="s">
        <v>160</v>
      </c>
    </row>
    <row r="96" spans="1:67" s="1" customFormat="1" x14ac:dyDescent="0.3">
      <c r="A96" s="53"/>
      <c r="B96" s="44"/>
      <c r="C96" s="85" t="s">
        <v>129</v>
      </c>
      <c r="D96" s="85" t="s">
        <v>99</v>
      </c>
      <c r="E96" s="86" t="s">
        <v>161</v>
      </c>
      <c r="F96" s="86" t="s">
        <v>573</v>
      </c>
      <c r="G96" s="87" t="s">
        <v>162</v>
      </c>
      <c r="H96" s="64" t="s">
        <v>102</v>
      </c>
      <c r="I96" s="88">
        <v>1</v>
      </c>
      <c r="J96" s="88"/>
      <c r="K96" s="228"/>
      <c r="L96" s="67">
        <f t="shared" si="0"/>
        <v>0</v>
      </c>
      <c r="M96" s="68">
        <v>0.21</v>
      </c>
      <c r="N96" s="47">
        <f t="shared" si="10"/>
        <v>0</v>
      </c>
      <c r="O96" s="69" t="s">
        <v>5</v>
      </c>
      <c r="P96" s="70" t="s">
        <v>29</v>
      </c>
      <c r="Q96" s="71">
        <v>0</v>
      </c>
      <c r="R96" s="71">
        <f t="shared" si="1"/>
        <v>0</v>
      </c>
      <c r="S96" s="71">
        <v>0</v>
      </c>
      <c r="T96" s="71">
        <f t="shared" si="2"/>
        <v>0</v>
      </c>
      <c r="U96" s="71">
        <v>0</v>
      </c>
      <c r="V96" s="71">
        <f t="shared" si="3"/>
        <v>0</v>
      </c>
      <c r="W96" s="44"/>
      <c r="X96" s="44"/>
      <c r="AT96" s="11" t="s">
        <v>103</v>
      </c>
      <c r="AV96" s="11" t="s">
        <v>99</v>
      </c>
      <c r="AW96" s="11" t="s">
        <v>56</v>
      </c>
      <c r="BA96" s="11" t="s">
        <v>104</v>
      </c>
      <c r="BG96" s="17">
        <f t="shared" si="4"/>
        <v>0</v>
      </c>
      <c r="BH96" s="17">
        <f t="shared" si="5"/>
        <v>0</v>
      </c>
      <c r="BI96" s="17">
        <f t="shared" si="6"/>
        <v>0</v>
      </c>
      <c r="BJ96" s="17">
        <f t="shared" si="7"/>
        <v>0</v>
      </c>
      <c r="BK96" s="17">
        <f t="shared" si="8"/>
        <v>0</v>
      </c>
      <c r="BL96" s="11" t="s">
        <v>62</v>
      </c>
      <c r="BM96" s="17">
        <f t="shared" si="9"/>
        <v>0</v>
      </c>
      <c r="BN96" s="11" t="s">
        <v>103</v>
      </c>
      <c r="BO96" s="11" t="s">
        <v>163</v>
      </c>
    </row>
    <row r="97" spans="1:67" s="1" customFormat="1" x14ac:dyDescent="0.3">
      <c r="A97" s="53"/>
      <c r="B97" s="44"/>
      <c r="C97" s="85" t="s">
        <v>10</v>
      </c>
      <c r="D97" s="85" t="s">
        <v>99</v>
      </c>
      <c r="E97" s="86" t="s">
        <v>164</v>
      </c>
      <c r="F97" s="86" t="s">
        <v>573</v>
      </c>
      <c r="G97" s="87" t="s">
        <v>165</v>
      </c>
      <c r="H97" s="64" t="s">
        <v>102</v>
      </c>
      <c r="I97" s="88">
        <v>1</v>
      </c>
      <c r="J97" s="88"/>
      <c r="K97" s="228"/>
      <c r="L97" s="67">
        <f t="shared" si="0"/>
        <v>0</v>
      </c>
      <c r="M97" s="68">
        <v>0.21</v>
      </c>
      <c r="N97" s="47">
        <f t="shared" si="10"/>
        <v>0</v>
      </c>
      <c r="O97" s="69" t="s">
        <v>5</v>
      </c>
      <c r="P97" s="70" t="s">
        <v>29</v>
      </c>
      <c r="Q97" s="71">
        <v>0</v>
      </c>
      <c r="R97" s="71">
        <f t="shared" si="1"/>
        <v>0</v>
      </c>
      <c r="S97" s="71">
        <v>0</v>
      </c>
      <c r="T97" s="71">
        <f t="shared" si="2"/>
        <v>0</v>
      </c>
      <c r="U97" s="71">
        <v>0</v>
      </c>
      <c r="V97" s="71">
        <f t="shared" si="3"/>
        <v>0</v>
      </c>
      <c r="W97" s="44"/>
      <c r="X97" s="44"/>
      <c r="AT97" s="11" t="s">
        <v>103</v>
      </c>
      <c r="AV97" s="11" t="s">
        <v>99</v>
      </c>
      <c r="AW97" s="11" t="s">
        <v>56</v>
      </c>
      <c r="BA97" s="11" t="s">
        <v>104</v>
      </c>
      <c r="BG97" s="17">
        <f t="shared" si="4"/>
        <v>0</v>
      </c>
      <c r="BH97" s="17">
        <f t="shared" si="5"/>
        <v>0</v>
      </c>
      <c r="BI97" s="17">
        <f t="shared" si="6"/>
        <v>0</v>
      </c>
      <c r="BJ97" s="17">
        <f t="shared" si="7"/>
        <v>0</v>
      </c>
      <c r="BK97" s="17">
        <f t="shared" si="8"/>
        <v>0</v>
      </c>
      <c r="BL97" s="11" t="s">
        <v>62</v>
      </c>
      <c r="BM97" s="17">
        <f t="shared" si="9"/>
        <v>0</v>
      </c>
      <c r="BN97" s="11" t="s">
        <v>103</v>
      </c>
      <c r="BO97" s="11" t="s">
        <v>166</v>
      </c>
    </row>
    <row r="98" spans="1:67" s="1" customFormat="1" x14ac:dyDescent="0.3">
      <c r="A98" s="53"/>
      <c r="B98" s="44"/>
      <c r="C98" s="85" t="s">
        <v>133</v>
      </c>
      <c r="D98" s="85" t="s">
        <v>99</v>
      </c>
      <c r="E98" s="86" t="s">
        <v>167</v>
      </c>
      <c r="F98" s="86" t="s">
        <v>573</v>
      </c>
      <c r="G98" s="87" t="s">
        <v>168</v>
      </c>
      <c r="H98" s="64" t="s">
        <v>102</v>
      </c>
      <c r="I98" s="88">
        <v>1</v>
      </c>
      <c r="J98" s="88"/>
      <c r="K98" s="228"/>
      <c r="L98" s="67">
        <f t="shared" si="0"/>
        <v>0</v>
      </c>
      <c r="M98" s="68">
        <v>0.21</v>
      </c>
      <c r="N98" s="47">
        <f t="shared" si="10"/>
        <v>0</v>
      </c>
      <c r="O98" s="69" t="s">
        <v>5</v>
      </c>
      <c r="P98" s="70" t="s">
        <v>29</v>
      </c>
      <c r="Q98" s="71">
        <v>0</v>
      </c>
      <c r="R98" s="71">
        <f t="shared" si="1"/>
        <v>0</v>
      </c>
      <c r="S98" s="71">
        <v>0</v>
      </c>
      <c r="T98" s="71">
        <f t="shared" si="2"/>
        <v>0</v>
      </c>
      <c r="U98" s="71">
        <v>0</v>
      </c>
      <c r="V98" s="71">
        <f t="shared" si="3"/>
        <v>0</v>
      </c>
      <c r="W98" s="44"/>
      <c r="X98" s="44"/>
      <c r="AT98" s="11" t="s">
        <v>103</v>
      </c>
      <c r="AV98" s="11" t="s">
        <v>99</v>
      </c>
      <c r="AW98" s="11" t="s">
        <v>56</v>
      </c>
      <c r="BA98" s="11" t="s">
        <v>104</v>
      </c>
      <c r="BG98" s="17">
        <f t="shared" si="4"/>
        <v>0</v>
      </c>
      <c r="BH98" s="17">
        <f t="shared" si="5"/>
        <v>0</v>
      </c>
      <c r="BI98" s="17">
        <f t="shared" si="6"/>
        <v>0</v>
      </c>
      <c r="BJ98" s="17">
        <f t="shared" si="7"/>
        <v>0</v>
      </c>
      <c r="BK98" s="17">
        <f t="shared" si="8"/>
        <v>0</v>
      </c>
      <c r="BL98" s="11" t="s">
        <v>62</v>
      </c>
      <c r="BM98" s="17">
        <f t="shared" si="9"/>
        <v>0</v>
      </c>
      <c r="BN98" s="11" t="s">
        <v>103</v>
      </c>
      <c r="BO98" s="11" t="s">
        <v>169</v>
      </c>
    </row>
    <row r="99" spans="1:67" s="1" customFormat="1" x14ac:dyDescent="0.3">
      <c r="A99" s="53"/>
      <c r="B99" s="44"/>
      <c r="C99" s="85" t="s">
        <v>170</v>
      </c>
      <c r="D99" s="85" t="s">
        <v>99</v>
      </c>
      <c r="E99" s="86" t="s">
        <v>171</v>
      </c>
      <c r="F99" s="86" t="s">
        <v>573</v>
      </c>
      <c r="G99" s="87" t="s">
        <v>172</v>
      </c>
      <c r="H99" s="64" t="s">
        <v>102</v>
      </c>
      <c r="I99" s="88">
        <v>1</v>
      </c>
      <c r="J99" s="88"/>
      <c r="K99" s="228"/>
      <c r="L99" s="67">
        <f t="shared" si="0"/>
        <v>0</v>
      </c>
      <c r="M99" s="68">
        <v>0.21</v>
      </c>
      <c r="N99" s="47">
        <f t="shared" si="10"/>
        <v>0</v>
      </c>
      <c r="O99" s="69" t="s">
        <v>5</v>
      </c>
      <c r="P99" s="70" t="s">
        <v>29</v>
      </c>
      <c r="Q99" s="71">
        <v>0</v>
      </c>
      <c r="R99" s="71">
        <f t="shared" si="1"/>
        <v>0</v>
      </c>
      <c r="S99" s="71">
        <v>0</v>
      </c>
      <c r="T99" s="71">
        <f t="shared" si="2"/>
        <v>0</v>
      </c>
      <c r="U99" s="71">
        <v>0</v>
      </c>
      <c r="V99" s="71">
        <f t="shared" si="3"/>
        <v>0</v>
      </c>
      <c r="W99" s="44"/>
      <c r="X99" s="44"/>
      <c r="AT99" s="11" t="s">
        <v>103</v>
      </c>
      <c r="AV99" s="11" t="s">
        <v>99</v>
      </c>
      <c r="AW99" s="11" t="s">
        <v>56</v>
      </c>
      <c r="BA99" s="11" t="s">
        <v>104</v>
      </c>
      <c r="BG99" s="17">
        <f t="shared" si="4"/>
        <v>0</v>
      </c>
      <c r="BH99" s="17">
        <f t="shared" si="5"/>
        <v>0</v>
      </c>
      <c r="BI99" s="17">
        <f t="shared" si="6"/>
        <v>0</v>
      </c>
      <c r="BJ99" s="17">
        <f t="shared" si="7"/>
        <v>0</v>
      </c>
      <c r="BK99" s="17">
        <f t="shared" si="8"/>
        <v>0</v>
      </c>
      <c r="BL99" s="11" t="s">
        <v>62</v>
      </c>
      <c r="BM99" s="17">
        <f t="shared" si="9"/>
        <v>0</v>
      </c>
      <c r="BN99" s="11" t="s">
        <v>103</v>
      </c>
      <c r="BO99" s="11" t="s">
        <v>173</v>
      </c>
    </row>
    <row r="100" spans="1:67" s="1" customFormat="1" x14ac:dyDescent="0.3">
      <c r="A100" s="53"/>
      <c r="B100" s="44"/>
      <c r="C100" s="85" t="s">
        <v>136</v>
      </c>
      <c r="D100" s="85" t="s">
        <v>99</v>
      </c>
      <c r="E100" s="86" t="s">
        <v>174</v>
      </c>
      <c r="F100" s="86" t="s">
        <v>573</v>
      </c>
      <c r="G100" s="87" t="s">
        <v>175</v>
      </c>
      <c r="H100" s="64" t="s">
        <v>102</v>
      </c>
      <c r="I100" s="88">
        <v>1</v>
      </c>
      <c r="J100" s="88"/>
      <c r="K100" s="228"/>
      <c r="L100" s="67">
        <f t="shared" si="0"/>
        <v>0</v>
      </c>
      <c r="M100" s="68">
        <v>0.21</v>
      </c>
      <c r="N100" s="47">
        <f t="shared" si="10"/>
        <v>0</v>
      </c>
      <c r="O100" s="69" t="s">
        <v>5</v>
      </c>
      <c r="P100" s="70" t="s">
        <v>29</v>
      </c>
      <c r="Q100" s="71">
        <v>0</v>
      </c>
      <c r="R100" s="71">
        <f t="shared" si="1"/>
        <v>0</v>
      </c>
      <c r="S100" s="71">
        <v>0</v>
      </c>
      <c r="T100" s="71">
        <f t="shared" si="2"/>
        <v>0</v>
      </c>
      <c r="U100" s="71">
        <v>0</v>
      </c>
      <c r="V100" s="71">
        <f t="shared" si="3"/>
        <v>0</v>
      </c>
      <c r="W100" s="44"/>
      <c r="X100" s="44"/>
      <c r="AT100" s="11" t="s">
        <v>103</v>
      </c>
      <c r="AV100" s="11" t="s">
        <v>99</v>
      </c>
      <c r="AW100" s="11" t="s">
        <v>56</v>
      </c>
      <c r="BA100" s="11" t="s">
        <v>104</v>
      </c>
      <c r="BG100" s="17">
        <f t="shared" si="4"/>
        <v>0</v>
      </c>
      <c r="BH100" s="17">
        <f t="shared" si="5"/>
        <v>0</v>
      </c>
      <c r="BI100" s="17">
        <f t="shared" si="6"/>
        <v>0</v>
      </c>
      <c r="BJ100" s="17">
        <f t="shared" si="7"/>
        <v>0</v>
      </c>
      <c r="BK100" s="17">
        <f t="shared" si="8"/>
        <v>0</v>
      </c>
      <c r="BL100" s="11" t="s">
        <v>62</v>
      </c>
      <c r="BM100" s="17">
        <f t="shared" si="9"/>
        <v>0</v>
      </c>
      <c r="BN100" s="11" t="s">
        <v>103</v>
      </c>
      <c r="BO100" s="11" t="s">
        <v>176</v>
      </c>
    </row>
    <row r="101" spans="1:67" s="1" customFormat="1" x14ac:dyDescent="0.3">
      <c r="A101" s="53"/>
      <c r="B101" s="44"/>
      <c r="C101" s="85" t="s">
        <v>177</v>
      </c>
      <c r="D101" s="85" t="s">
        <v>99</v>
      </c>
      <c r="E101" s="86" t="s">
        <v>178</v>
      </c>
      <c r="F101" s="86" t="s">
        <v>573</v>
      </c>
      <c r="G101" s="87" t="s">
        <v>179</v>
      </c>
      <c r="H101" s="64" t="s">
        <v>102</v>
      </c>
      <c r="I101" s="88">
        <v>1</v>
      </c>
      <c r="J101" s="88"/>
      <c r="K101" s="228"/>
      <c r="L101" s="67">
        <f t="shared" si="0"/>
        <v>0</v>
      </c>
      <c r="M101" s="68">
        <v>0.21</v>
      </c>
      <c r="N101" s="47">
        <f t="shared" si="10"/>
        <v>0</v>
      </c>
      <c r="O101" s="69" t="s">
        <v>5</v>
      </c>
      <c r="P101" s="70" t="s">
        <v>29</v>
      </c>
      <c r="Q101" s="71">
        <v>0</v>
      </c>
      <c r="R101" s="71">
        <f t="shared" si="1"/>
        <v>0</v>
      </c>
      <c r="S101" s="71">
        <v>0</v>
      </c>
      <c r="T101" s="71">
        <f t="shared" si="2"/>
        <v>0</v>
      </c>
      <c r="U101" s="71">
        <v>0</v>
      </c>
      <c r="V101" s="71">
        <f t="shared" si="3"/>
        <v>0</v>
      </c>
      <c r="W101" s="44"/>
      <c r="X101" s="44"/>
      <c r="AT101" s="11" t="s">
        <v>103</v>
      </c>
      <c r="AV101" s="11" t="s">
        <v>99</v>
      </c>
      <c r="AW101" s="11" t="s">
        <v>56</v>
      </c>
      <c r="BA101" s="11" t="s">
        <v>104</v>
      </c>
      <c r="BG101" s="17">
        <f t="shared" si="4"/>
        <v>0</v>
      </c>
      <c r="BH101" s="17">
        <f t="shared" si="5"/>
        <v>0</v>
      </c>
      <c r="BI101" s="17">
        <f t="shared" si="6"/>
        <v>0</v>
      </c>
      <c r="BJ101" s="17">
        <f t="shared" si="7"/>
        <v>0</v>
      </c>
      <c r="BK101" s="17">
        <f t="shared" si="8"/>
        <v>0</v>
      </c>
      <c r="BL101" s="11" t="s">
        <v>62</v>
      </c>
      <c r="BM101" s="17">
        <f t="shared" si="9"/>
        <v>0</v>
      </c>
      <c r="BN101" s="11" t="s">
        <v>103</v>
      </c>
      <c r="BO101" s="11" t="s">
        <v>180</v>
      </c>
    </row>
    <row r="102" spans="1:67" s="1" customFormat="1" x14ac:dyDescent="0.3">
      <c r="A102" s="53"/>
      <c r="B102" s="44"/>
      <c r="C102" s="85" t="s">
        <v>140</v>
      </c>
      <c r="D102" s="85" t="s">
        <v>99</v>
      </c>
      <c r="E102" s="86" t="s">
        <v>181</v>
      </c>
      <c r="F102" s="86" t="s">
        <v>573</v>
      </c>
      <c r="G102" s="87" t="s">
        <v>182</v>
      </c>
      <c r="H102" s="64" t="s">
        <v>102</v>
      </c>
      <c r="I102" s="88">
        <v>1</v>
      </c>
      <c r="J102" s="88"/>
      <c r="K102" s="228"/>
      <c r="L102" s="67">
        <f t="shared" si="0"/>
        <v>0</v>
      </c>
      <c r="M102" s="68">
        <v>0.21</v>
      </c>
      <c r="N102" s="47">
        <f t="shared" si="10"/>
        <v>0</v>
      </c>
      <c r="O102" s="69" t="s">
        <v>5</v>
      </c>
      <c r="P102" s="70" t="s">
        <v>29</v>
      </c>
      <c r="Q102" s="71">
        <v>0</v>
      </c>
      <c r="R102" s="71">
        <f t="shared" si="1"/>
        <v>0</v>
      </c>
      <c r="S102" s="71">
        <v>0</v>
      </c>
      <c r="T102" s="71">
        <f t="shared" si="2"/>
        <v>0</v>
      </c>
      <c r="U102" s="71">
        <v>0</v>
      </c>
      <c r="V102" s="71">
        <f t="shared" si="3"/>
        <v>0</v>
      </c>
      <c r="W102" s="44"/>
      <c r="X102" s="44"/>
      <c r="AT102" s="11" t="s">
        <v>103</v>
      </c>
      <c r="AV102" s="11" t="s">
        <v>99</v>
      </c>
      <c r="AW102" s="11" t="s">
        <v>56</v>
      </c>
      <c r="BA102" s="11" t="s">
        <v>104</v>
      </c>
      <c r="BG102" s="17">
        <f t="shared" si="4"/>
        <v>0</v>
      </c>
      <c r="BH102" s="17">
        <f t="shared" si="5"/>
        <v>0</v>
      </c>
      <c r="BI102" s="17">
        <f t="shared" si="6"/>
        <v>0</v>
      </c>
      <c r="BJ102" s="17">
        <f t="shared" si="7"/>
        <v>0</v>
      </c>
      <c r="BK102" s="17">
        <f t="shared" si="8"/>
        <v>0</v>
      </c>
      <c r="BL102" s="11" t="s">
        <v>62</v>
      </c>
      <c r="BM102" s="17">
        <f t="shared" si="9"/>
        <v>0</v>
      </c>
      <c r="BN102" s="11" t="s">
        <v>103</v>
      </c>
      <c r="BO102" s="11" t="s">
        <v>183</v>
      </c>
    </row>
    <row r="103" spans="1:67" s="1" customFormat="1" x14ac:dyDescent="0.3">
      <c r="A103" s="53"/>
      <c r="B103" s="44"/>
      <c r="C103" s="85" t="s">
        <v>184</v>
      </c>
      <c r="D103" s="85" t="s">
        <v>99</v>
      </c>
      <c r="E103" s="86" t="s">
        <v>185</v>
      </c>
      <c r="F103" s="86" t="s">
        <v>573</v>
      </c>
      <c r="G103" s="87" t="s">
        <v>186</v>
      </c>
      <c r="H103" s="64" t="s">
        <v>102</v>
      </c>
      <c r="I103" s="88">
        <v>1</v>
      </c>
      <c r="J103" s="88"/>
      <c r="K103" s="228"/>
      <c r="L103" s="67">
        <f t="shared" si="0"/>
        <v>0</v>
      </c>
      <c r="M103" s="68">
        <v>0.21</v>
      </c>
      <c r="N103" s="47">
        <f t="shared" si="10"/>
        <v>0</v>
      </c>
      <c r="O103" s="69" t="s">
        <v>5</v>
      </c>
      <c r="P103" s="70" t="s">
        <v>29</v>
      </c>
      <c r="Q103" s="71">
        <v>0</v>
      </c>
      <c r="R103" s="71">
        <f t="shared" si="1"/>
        <v>0</v>
      </c>
      <c r="S103" s="71">
        <v>0</v>
      </c>
      <c r="T103" s="71">
        <f t="shared" si="2"/>
        <v>0</v>
      </c>
      <c r="U103" s="71">
        <v>0</v>
      </c>
      <c r="V103" s="71">
        <f t="shared" si="3"/>
        <v>0</v>
      </c>
      <c r="W103" s="44"/>
      <c r="X103" s="44"/>
      <c r="AT103" s="11" t="s">
        <v>103</v>
      </c>
      <c r="AV103" s="11" t="s">
        <v>99</v>
      </c>
      <c r="AW103" s="11" t="s">
        <v>56</v>
      </c>
      <c r="BA103" s="11" t="s">
        <v>104</v>
      </c>
      <c r="BG103" s="17">
        <f t="shared" si="4"/>
        <v>0</v>
      </c>
      <c r="BH103" s="17">
        <f t="shared" si="5"/>
        <v>0</v>
      </c>
      <c r="BI103" s="17">
        <f t="shared" si="6"/>
        <v>0</v>
      </c>
      <c r="BJ103" s="17">
        <f t="shared" si="7"/>
        <v>0</v>
      </c>
      <c r="BK103" s="17">
        <f t="shared" si="8"/>
        <v>0</v>
      </c>
      <c r="BL103" s="11" t="s">
        <v>62</v>
      </c>
      <c r="BM103" s="17">
        <f t="shared" si="9"/>
        <v>0</v>
      </c>
      <c r="BN103" s="11" t="s">
        <v>103</v>
      </c>
      <c r="BO103" s="11" t="s">
        <v>187</v>
      </c>
    </row>
    <row r="104" spans="1:67" s="1" customFormat="1" x14ac:dyDescent="0.3">
      <c r="A104" s="53"/>
      <c r="B104" s="44"/>
      <c r="C104" s="85" t="s">
        <v>143</v>
      </c>
      <c r="D104" s="85" t="s">
        <v>99</v>
      </c>
      <c r="E104" s="86" t="s">
        <v>188</v>
      </c>
      <c r="F104" s="86" t="s">
        <v>573</v>
      </c>
      <c r="G104" s="87" t="s">
        <v>189</v>
      </c>
      <c r="H104" s="64" t="s">
        <v>102</v>
      </c>
      <c r="I104" s="88">
        <v>1</v>
      </c>
      <c r="J104" s="88"/>
      <c r="K104" s="228"/>
      <c r="L104" s="67">
        <f t="shared" si="0"/>
        <v>0</v>
      </c>
      <c r="M104" s="68">
        <v>0.21</v>
      </c>
      <c r="N104" s="47">
        <f t="shared" si="10"/>
        <v>0</v>
      </c>
      <c r="O104" s="69" t="s">
        <v>5</v>
      </c>
      <c r="P104" s="70" t="s">
        <v>29</v>
      </c>
      <c r="Q104" s="71">
        <v>0</v>
      </c>
      <c r="R104" s="71">
        <f t="shared" si="1"/>
        <v>0</v>
      </c>
      <c r="S104" s="71">
        <v>0</v>
      </c>
      <c r="T104" s="71">
        <f t="shared" si="2"/>
        <v>0</v>
      </c>
      <c r="U104" s="71">
        <v>0</v>
      </c>
      <c r="V104" s="71">
        <f t="shared" si="3"/>
        <v>0</v>
      </c>
      <c r="W104" s="44"/>
      <c r="X104" s="44"/>
      <c r="AT104" s="11" t="s">
        <v>103</v>
      </c>
      <c r="AV104" s="11" t="s">
        <v>99</v>
      </c>
      <c r="AW104" s="11" t="s">
        <v>56</v>
      </c>
      <c r="BA104" s="11" t="s">
        <v>104</v>
      </c>
      <c r="BG104" s="17">
        <f t="shared" si="4"/>
        <v>0</v>
      </c>
      <c r="BH104" s="17">
        <f t="shared" si="5"/>
        <v>0</v>
      </c>
      <c r="BI104" s="17">
        <f t="shared" si="6"/>
        <v>0</v>
      </c>
      <c r="BJ104" s="17">
        <f t="shared" si="7"/>
        <v>0</v>
      </c>
      <c r="BK104" s="17">
        <f t="shared" si="8"/>
        <v>0</v>
      </c>
      <c r="BL104" s="11" t="s">
        <v>62</v>
      </c>
      <c r="BM104" s="17">
        <f t="shared" si="9"/>
        <v>0</v>
      </c>
      <c r="BN104" s="11" t="s">
        <v>103</v>
      </c>
      <c r="BO104" s="11" t="s">
        <v>190</v>
      </c>
    </row>
    <row r="105" spans="1:67" s="1" customFormat="1" ht="27" x14ac:dyDescent="0.3">
      <c r="A105" s="53"/>
      <c r="B105" s="44"/>
      <c r="C105" s="85" t="s">
        <v>191</v>
      </c>
      <c r="D105" s="85" t="s">
        <v>99</v>
      </c>
      <c r="E105" s="86" t="s">
        <v>192</v>
      </c>
      <c r="F105" s="86" t="s">
        <v>573</v>
      </c>
      <c r="G105" s="87" t="s">
        <v>193</v>
      </c>
      <c r="H105" s="64" t="s">
        <v>102</v>
      </c>
      <c r="I105" s="88">
        <v>1</v>
      </c>
      <c r="J105" s="88"/>
      <c r="K105" s="228"/>
      <c r="L105" s="67">
        <f t="shared" si="0"/>
        <v>0</v>
      </c>
      <c r="M105" s="68">
        <v>0.21</v>
      </c>
      <c r="N105" s="47">
        <f t="shared" si="10"/>
        <v>0</v>
      </c>
      <c r="O105" s="69" t="s">
        <v>5</v>
      </c>
      <c r="P105" s="70" t="s">
        <v>29</v>
      </c>
      <c r="Q105" s="71">
        <v>0</v>
      </c>
      <c r="R105" s="71">
        <f t="shared" si="1"/>
        <v>0</v>
      </c>
      <c r="S105" s="71">
        <v>0</v>
      </c>
      <c r="T105" s="71">
        <f t="shared" si="2"/>
        <v>0</v>
      </c>
      <c r="U105" s="71">
        <v>0</v>
      </c>
      <c r="V105" s="71">
        <f t="shared" si="3"/>
        <v>0</v>
      </c>
      <c r="W105" s="44"/>
      <c r="X105" s="44"/>
      <c r="AT105" s="11" t="s">
        <v>103</v>
      </c>
      <c r="AV105" s="11" t="s">
        <v>99</v>
      </c>
      <c r="AW105" s="11" t="s">
        <v>56</v>
      </c>
      <c r="BA105" s="11" t="s">
        <v>104</v>
      </c>
      <c r="BG105" s="17">
        <f t="shared" si="4"/>
        <v>0</v>
      </c>
      <c r="BH105" s="17">
        <f t="shared" si="5"/>
        <v>0</v>
      </c>
      <c r="BI105" s="17">
        <f t="shared" si="6"/>
        <v>0</v>
      </c>
      <c r="BJ105" s="17">
        <f t="shared" si="7"/>
        <v>0</v>
      </c>
      <c r="BK105" s="17">
        <f t="shared" si="8"/>
        <v>0</v>
      </c>
      <c r="BL105" s="11" t="s">
        <v>62</v>
      </c>
      <c r="BM105" s="17">
        <f t="shared" si="9"/>
        <v>0</v>
      </c>
      <c r="BN105" s="11" t="s">
        <v>103</v>
      </c>
      <c r="BO105" s="11" t="s">
        <v>194</v>
      </c>
    </row>
    <row r="106" spans="1:67" s="1" customFormat="1" x14ac:dyDescent="0.3">
      <c r="A106" s="53"/>
      <c r="B106" s="44"/>
      <c r="C106" s="85"/>
      <c r="D106" s="85"/>
      <c r="E106" s="86"/>
      <c r="F106" s="86"/>
      <c r="G106" s="87"/>
      <c r="H106" s="64"/>
      <c r="I106" s="88"/>
      <c r="J106" s="88"/>
      <c r="K106" s="33"/>
      <c r="L106" s="67"/>
      <c r="M106" s="68"/>
      <c r="N106" s="47"/>
      <c r="O106" s="69" t="s">
        <v>5</v>
      </c>
      <c r="P106" s="70" t="s">
        <v>29</v>
      </c>
      <c r="Q106" s="71">
        <v>0</v>
      </c>
      <c r="R106" s="71">
        <f t="shared" si="1"/>
        <v>0</v>
      </c>
      <c r="S106" s="71">
        <v>0</v>
      </c>
      <c r="T106" s="71">
        <f t="shared" si="2"/>
        <v>0</v>
      </c>
      <c r="U106" s="71">
        <v>0</v>
      </c>
      <c r="V106" s="71">
        <f t="shared" si="3"/>
        <v>0</v>
      </c>
      <c r="W106" s="44"/>
      <c r="X106" s="44"/>
      <c r="AT106" s="11" t="s">
        <v>103</v>
      </c>
      <c r="AV106" s="11" t="s">
        <v>99</v>
      </c>
      <c r="AW106" s="11" t="s">
        <v>56</v>
      </c>
      <c r="BA106" s="11" t="s">
        <v>104</v>
      </c>
      <c r="BG106" s="17">
        <f t="shared" si="4"/>
        <v>0</v>
      </c>
      <c r="BH106" s="17">
        <f t="shared" si="5"/>
        <v>0</v>
      </c>
      <c r="BI106" s="17">
        <f t="shared" si="6"/>
        <v>0</v>
      </c>
      <c r="BJ106" s="17">
        <f t="shared" si="7"/>
        <v>0</v>
      </c>
      <c r="BK106" s="17">
        <f t="shared" si="8"/>
        <v>0</v>
      </c>
      <c r="BL106" s="11" t="s">
        <v>62</v>
      </c>
      <c r="BM106" s="17">
        <f t="shared" si="9"/>
        <v>0</v>
      </c>
      <c r="BN106" s="11" t="s">
        <v>103</v>
      </c>
      <c r="BO106" s="11" t="s">
        <v>195</v>
      </c>
    </row>
    <row r="107" spans="1:67" s="1" customFormat="1" ht="6.95" customHeight="1" x14ac:dyDescent="0.3">
      <c r="A107" s="53"/>
      <c r="B107" s="44"/>
      <c r="C107" s="44"/>
      <c r="D107" s="44"/>
      <c r="E107" s="44"/>
      <c r="F107" s="44"/>
      <c r="G107" s="44"/>
      <c r="H107" s="44"/>
      <c r="I107" s="44"/>
      <c r="J107" s="194"/>
      <c r="K107" s="28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</row>
  </sheetData>
  <sheetProtection algorithmName="SHA-512" hashValue="e+P6M5sQGPoy9YRoae/9Sylfa5w70Tnp8QkuV703MI6yAKpoMe4/qw0l7a5sdVEF8NsfpJSmHXtw2S+vZS//Yg==" saltValue="1SGweEpngDHFmSEQqHRufA==" spinCount="100000" sheet="1" objects="1" scenarios="1"/>
  <autoFilter ref="C75:M106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L1" location="C75" display="3) Soupis prací"/>
    <hyperlink ref="N1:X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56"/>
  <sheetViews>
    <sheetView showGridLines="0" zoomScaleNormal="100" workbookViewId="0">
      <pane ySplit="1" topLeftCell="A59" activePane="bottomLeft" state="frozen"/>
      <selection pane="bottomLeft" activeCell="K84" sqref="K84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4" width="4.33203125" style="49" hidden="1" customWidth="1"/>
    <col min="5" max="5" width="11.6640625" style="49" customWidth="1"/>
    <col min="6" max="6" width="17.1640625" style="49" hidden="1" customWidth="1"/>
    <col min="7" max="7" width="45" style="49" customWidth="1"/>
    <col min="8" max="8" width="8.6640625" style="49" customWidth="1"/>
    <col min="9" max="9" width="11.1640625" style="49" customWidth="1"/>
    <col min="10" max="10" width="1.1640625" style="212" customWidth="1"/>
    <col min="11" max="11" width="13.33203125" customWidth="1"/>
    <col min="12" max="12" width="23.5" style="49" customWidth="1"/>
    <col min="13" max="13" width="15.5" style="49" customWidth="1"/>
    <col min="14" max="14" width="17.6640625" style="48" customWidth="1"/>
    <col min="15" max="20" width="9.33203125" style="49" hidden="1"/>
    <col min="21" max="21" width="8.1640625" style="49" hidden="1" customWidth="1"/>
    <col min="22" max="22" width="29.6640625" style="49" hidden="1" customWidth="1"/>
    <col min="23" max="23" width="16.33203125" style="49" hidden="1" customWidth="1"/>
    <col min="24" max="24" width="4.5" style="49" customWidth="1"/>
    <col min="26" max="26" width="12.33203125" customWidth="1"/>
    <col min="27" max="27" width="15" customWidth="1"/>
    <col min="28" max="28" width="11" customWidth="1"/>
    <col min="29" max="29" width="15" customWidth="1"/>
    <col min="30" max="30" width="16.33203125" customWidth="1"/>
    <col min="31" max="31" width="11" customWidth="1"/>
    <col min="32" max="32" width="15" customWidth="1"/>
    <col min="33" max="33" width="16.33203125" customWidth="1"/>
    <col min="46" max="67" width="9.33203125" hidden="1"/>
  </cols>
  <sheetData>
    <row r="1" spans="1:72" ht="21.75" customHeight="1" x14ac:dyDescent="0.3">
      <c r="A1" s="12"/>
      <c r="B1" s="7"/>
      <c r="C1" s="7"/>
      <c r="D1" s="8" t="s">
        <v>1</v>
      </c>
      <c r="E1" s="7"/>
      <c r="F1" s="7"/>
      <c r="G1" s="34" t="s">
        <v>74</v>
      </c>
      <c r="H1" s="283" t="s">
        <v>75</v>
      </c>
      <c r="I1" s="283"/>
      <c r="J1" s="223"/>
      <c r="K1" s="7"/>
      <c r="L1" s="34" t="s">
        <v>76</v>
      </c>
      <c r="M1" s="8" t="s">
        <v>77</v>
      </c>
      <c r="N1" s="34" t="s">
        <v>78</v>
      </c>
      <c r="O1" s="34"/>
      <c r="P1" s="34"/>
      <c r="Q1" s="34"/>
      <c r="R1" s="34"/>
      <c r="S1" s="34"/>
      <c r="T1" s="34"/>
      <c r="U1" s="34"/>
      <c r="V1" s="34"/>
      <c r="W1" s="13"/>
      <c r="X1" s="13"/>
      <c r="Y1" s="224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</row>
    <row r="2" spans="1:72" ht="36.950000000000003" customHeight="1" x14ac:dyDescent="0.3">
      <c r="N2" s="36" t="s">
        <v>8</v>
      </c>
      <c r="AV2" s="11" t="s">
        <v>65</v>
      </c>
    </row>
    <row r="3" spans="1:72" ht="6.95" customHeight="1" x14ac:dyDescent="0.3">
      <c r="B3" s="72"/>
      <c r="C3" s="50"/>
      <c r="D3" s="50"/>
      <c r="E3" s="50"/>
      <c r="F3" s="50"/>
      <c r="G3" s="50"/>
      <c r="H3" s="50"/>
      <c r="I3" s="50"/>
      <c r="J3" s="213"/>
      <c r="K3" s="29"/>
      <c r="L3" s="50"/>
      <c r="M3" s="50"/>
      <c r="N3" s="37"/>
      <c r="AV3" s="11" t="s">
        <v>64</v>
      </c>
    </row>
    <row r="4" spans="1:72" ht="36.950000000000003" customHeight="1" x14ac:dyDescent="0.3">
      <c r="B4" s="73"/>
      <c r="C4" s="190"/>
      <c r="D4" s="74" t="s">
        <v>79</v>
      </c>
      <c r="E4" s="190"/>
      <c r="F4" s="190"/>
      <c r="G4" s="190"/>
      <c r="H4" s="190"/>
      <c r="I4" s="190"/>
      <c r="J4" s="214"/>
      <c r="K4" s="25"/>
      <c r="L4" s="190"/>
      <c r="M4" s="190"/>
      <c r="N4" s="38"/>
      <c r="O4" s="52" t="s">
        <v>12</v>
      </c>
      <c r="AV4" s="11" t="s">
        <v>6</v>
      </c>
    </row>
    <row r="5" spans="1:72" ht="6.95" customHeight="1" x14ac:dyDescent="0.3">
      <c r="B5" s="73"/>
      <c r="C5" s="190"/>
      <c r="D5" s="190"/>
      <c r="E5" s="190"/>
      <c r="F5" s="190"/>
      <c r="G5" s="190"/>
      <c r="H5" s="190"/>
      <c r="I5" s="190"/>
      <c r="J5" s="214"/>
      <c r="K5" s="25"/>
      <c r="L5" s="190"/>
      <c r="M5" s="190"/>
      <c r="N5" s="38"/>
    </row>
    <row r="6" spans="1:72" ht="15" x14ac:dyDescent="0.3">
      <c r="B6" s="73"/>
      <c r="C6" s="190"/>
      <c r="D6" s="193" t="s">
        <v>14</v>
      </c>
      <c r="E6" s="190"/>
      <c r="F6" s="190"/>
      <c r="G6" s="190"/>
      <c r="H6" s="190"/>
      <c r="I6" s="190"/>
      <c r="J6" s="214"/>
      <c r="K6" s="25"/>
      <c r="L6" s="190"/>
      <c r="M6" s="190"/>
      <c r="N6" s="38"/>
    </row>
    <row r="7" spans="1:72" ht="22.5" customHeight="1" x14ac:dyDescent="0.3">
      <c r="B7" s="73"/>
      <c r="C7" s="190"/>
      <c r="D7" s="190"/>
      <c r="E7" s="279" t="str">
        <f>'Rekapitulace '!K6</f>
        <v>Příhrádek Pardubice - dodávka vnitřního vybavení a expozic</v>
      </c>
      <c r="F7" s="279"/>
      <c r="G7" s="280"/>
      <c r="H7" s="280"/>
      <c r="I7" s="280"/>
      <c r="J7" s="214"/>
      <c r="K7" s="25"/>
      <c r="L7" s="190"/>
      <c r="M7" s="190"/>
      <c r="N7" s="38"/>
    </row>
    <row r="8" spans="1:72" s="1" customFormat="1" ht="15" x14ac:dyDescent="0.3">
      <c r="A8" s="53"/>
      <c r="B8" s="76"/>
      <c r="C8" s="194"/>
      <c r="D8" s="193" t="s">
        <v>80</v>
      </c>
      <c r="E8" s="194"/>
      <c r="F8" s="194"/>
      <c r="G8" s="194"/>
      <c r="H8" s="194"/>
      <c r="I8" s="194"/>
      <c r="J8" s="202"/>
      <c r="K8" s="28"/>
      <c r="L8" s="194"/>
      <c r="M8" s="194"/>
      <c r="N8" s="39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72" s="1" customFormat="1" ht="36.950000000000003" customHeight="1" x14ac:dyDescent="0.3">
      <c r="A9" s="53"/>
      <c r="B9" s="76"/>
      <c r="C9" s="194"/>
      <c r="D9" s="194"/>
      <c r="E9" s="281" t="s">
        <v>522</v>
      </c>
      <c r="F9" s="281"/>
      <c r="G9" s="282"/>
      <c r="H9" s="282"/>
      <c r="I9" s="282"/>
      <c r="J9" s="202"/>
      <c r="K9" s="28"/>
      <c r="L9" s="194"/>
      <c r="M9" s="194"/>
      <c r="N9" s="39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72" s="1" customFormat="1" x14ac:dyDescent="0.3">
      <c r="A10" s="53"/>
      <c r="B10" s="76"/>
      <c r="C10" s="194"/>
      <c r="D10" s="194"/>
      <c r="E10" s="194"/>
      <c r="F10" s="194"/>
      <c r="G10" s="194"/>
      <c r="H10" s="194"/>
      <c r="I10" s="194"/>
      <c r="J10" s="202"/>
      <c r="K10" s="28"/>
      <c r="L10" s="194"/>
      <c r="M10" s="194"/>
      <c r="N10" s="39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72" s="1" customFormat="1" ht="14.45" customHeight="1" x14ac:dyDescent="0.3">
      <c r="A11" s="53"/>
      <c r="B11" s="76"/>
      <c r="C11" s="194"/>
      <c r="D11" s="193" t="s">
        <v>15</v>
      </c>
      <c r="E11" s="194"/>
      <c r="F11" s="194"/>
      <c r="G11" s="189" t="s">
        <v>5</v>
      </c>
      <c r="H11" s="194"/>
      <c r="I11" s="194"/>
      <c r="J11" s="202"/>
      <c r="K11" s="27"/>
      <c r="L11" s="189" t="s">
        <v>5</v>
      </c>
      <c r="M11" s="194"/>
      <c r="N11" s="39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72" s="1" customFormat="1" ht="14.45" customHeight="1" x14ac:dyDescent="0.3">
      <c r="A12" s="53"/>
      <c r="B12" s="76"/>
      <c r="C12" s="194"/>
      <c r="D12" s="193" t="s">
        <v>16</v>
      </c>
      <c r="E12" s="194"/>
      <c r="F12" s="194"/>
      <c r="G12" s="189" t="s">
        <v>19</v>
      </c>
      <c r="H12" s="194"/>
      <c r="I12" s="194"/>
      <c r="J12" s="202"/>
      <c r="K12" s="27"/>
      <c r="L12" s="55"/>
      <c r="M12" s="194"/>
      <c r="N12" s="39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72" s="1" customFormat="1" ht="10.9" customHeight="1" x14ac:dyDescent="0.3">
      <c r="A13" s="53"/>
      <c r="B13" s="76"/>
      <c r="C13" s="194"/>
      <c r="D13" s="194"/>
      <c r="E13" s="194"/>
      <c r="F13" s="194"/>
      <c r="G13" s="194"/>
      <c r="H13" s="194"/>
      <c r="I13" s="194"/>
      <c r="J13" s="202"/>
      <c r="K13" s="28"/>
      <c r="L13" s="194"/>
      <c r="M13" s="194"/>
      <c r="N13" s="39"/>
      <c r="O13" s="53"/>
      <c r="P13" s="53"/>
      <c r="Q13" s="53"/>
      <c r="R13" s="53"/>
      <c r="S13" s="53"/>
      <c r="T13" s="53"/>
      <c r="U13" s="53"/>
      <c r="V13" s="53"/>
      <c r="W13" s="53"/>
      <c r="X13" s="53"/>
    </row>
    <row r="14" spans="1:72" s="1" customFormat="1" ht="14.45" customHeight="1" x14ac:dyDescent="0.3">
      <c r="A14" s="53"/>
      <c r="B14" s="76"/>
      <c r="C14" s="194"/>
      <c r="D14" s="193" t="s">
        <v>18</v>
      </c>
      <c r="E14" s="194"/>
      <c r="F14" s="194"/>
      <c r="G14" s="194"/>
      <c r="H14" s="194"/>
      <c r="I14" s="194"/>
      <c r="J14" s="202"/>
      <c r="K14" s="27"/>
      <c r="L14" s="189" t="str">
        <f>IF('Rekapitulace '!AN10="","",'Rekapitulace '!AN10)</f>
        <v/>
      </c>
      <c r="M14" s="194"/>
      <c r="N14" s="39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72" s="1" customFormat="1" ht="18" customHeight="1" x14ac:dyDescent="0.3">
      <c r="A15" s="53"/>
      <c r="B15" s="76"/>
      <c r="C15" s="194"/>
      <c r="D15" s="194"/>
      <c r="E15" s="189" t="str">
        <f>IF('Rekapitulace '!E11="","",'Rekapitulace '!E11)</f>
        <v xml:space="preserve"> </v>
      </c>
      <c r="F15" s="189"/>
      <c r="G15" s="194"/>
      <c r="H15" s="194"/>
      <c r="I15" s="194"/>
      <c r="J15" s="202"/>
      <c r="K15" s="27"/>
      <c r="L15" s="189" t="str">
        <f>IF('Rekapitulace '!AN11="","",'Rekapitulace '!AN11)</f>
        <v/>
      </c>
      <c r="M15" s="194"/>
      <c r="N15" s="39"/>
      <c r="O15" s="53"/>
      <c r="P15" s="53"/>
      <c r="Q15" s="53"/>
      <c r="R15" s="53"/>
      <c r="S15" s="53"/>
      <c r="T15" s="53"/>
      <c r="U15" s="53"/>
      <c r="V15" s="53"/>
      <c r="W15" s="53"/>
      <c r="X15" s="53"/>
    </row>
    <row r="16" spans="1:72" s="1" customFormat="1" ht="6.95" customHeight="1" x14ac:dyDescent="0.3">
      <c r="A16" s="53"/>
      <c r="B16" s="76"/>
      <c r="C16" s="194"/>
      <c r="D16" s="194"/>
      <c r="E16" s="194"/>
      <c r="F16" s="194"/>
      <c r="G16" s="194"/>
      <c r="H16" s="194"/>
      <c r="I16" s="194"/>
      <c r="J16" s="202"/>
      <c r="K16" s="28"/>
      <c r="L16" s="194"/>
      <c r="M16" s="194"/>
      <c r="N16" s="39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1:24" s="1" customFormat="1" ht="14.45" customHeight="1" x14ac:dyDescent="0.3">
      <c r="A17" s="53"/>
      <c r="B17" s="76"/>
      <c r="C17" s="194"/>
      <c r="D17" s="193" t="s">
        <v>20</v>
      </c>
      <c r="E17" s="194"/>
      <c r="F17" s="194"/>
      <c r="G17" s="194"/>
      <c r="H17" s="194"/>
      <c r="I17" s="194"/>
      <c r="J17" s="202"/>
      <c r="K17" s="27"/>
      <c r="L17" s="189" t="str">
        <f>IF('Rekapitulace '!AN13="Vyplň údaj","",IF('Rekapitulace '!AN13="","",'Rekapitulace '!AN13))</f>
        <v/>
      </c>
      <c r="M17" s="194"/>
      <c r="N17" s="39"/>
      <c r="O17" s="53"/>
      <c r="P17" s="53"/>
      <c r="Q17" s="53"/>
      <c r="R17" s="53"/>
      <c r="S17" s="53"/>
      <c r="T17" s="53"/>
      <c r="U17" s="53"/>
      <c r="V17" s="53"/>
      <c r="W17" s="53"/>
      <c r="X17" s="53"/>
    </row>
    <row r="18" spans="1:24" s="1" customFormat="1" ht="18" customHeight="1" x14ac:dyDescent="0.3">
      <c r="A18" s="53"/>
      <c r="B18" s="76"/>
      <c r="C18" s="194"/>
      <c r="D18" s="194"/>
      <c r="E18" s="189" t="str">
        <f>IF('Rekapitulace '!E14="Vyplň údaj","",IF('Rekapitulace '!E14="","",'Rekapitulace '!E14))</f>
        <v xml:space="preserve"> </v>
      </c>
      <c r="F18" s="189"/>
      <c r="G18" s="194"/>
      <c r="H18" s="194"/>
      <c r="I18" s="194"/>
      <c r="J18" s="202"/>
      <c r="K18" s="27"/>
      <c r="L18" s="189" t="str">
        <f>IF('Rekapitulace '!AN14="Vyplň údaj","",IF('Rekapitulace '!AN14="","",'Rekapitulace '!AN14))</f>
        <v/>
      </c>
      <c r="M18" s="194"/>
      <c r="N18" s="39"/>
      <c r="O18" s="53"/>
      <c r="P18" s="53"/>
      <c r="Q18" s="53"/>
      <c r="R18" s="53"/>
      <c r="S18" s="53"/>
      <c r="T18" s="53"/>
      <c r="U18" s="53"/>
      <c r="V18" s="53"/>
      <c r="W18" s="53"/>
      <c r="X18" s="53"/>
    </row>
    <row r="19" spans="1:24" s="1" customFormat="1" ht="6.95" customHeight="1" x14ac:dyDescent="0.3">
      <c r="A19" s="53"/>
      <c r="B19" s="76"/>
      <c r="C19" s="194"/>
      <c r="D19" s="194"/>
      <c r="E19" s="194"/>
      <c r="F19" s="194"/>
      <c r="G19" s="194"/>
      <c r="H19" s="194"/>
      <c r="I19" s="194"/>
      <c r="J19" s="202"/>
      <c r="K19" s="28"/>
      <c r="L19" s="194"/>
      <c r="M19" s="194"/>
      <c r="N19" s="39"/>
      <c r="O19" s="53"/>
      <c r="P19" s="53"/>
      <c r="Q19" s="53"/>
      <c r="R19" s="53"/>
      <c r="S19" s="53"/>
      <c r="T19" s="53"/>
      <c r="U19" s="53"/>
      <c r="V19" s="53"/>
      <c r="W19" s="53"/>
      <c r="X19" s="53"/>
    </row>
    <row r="20" spans="1:24" s="1" customFormat="1" ht="14.45" customHeight="1" x14ac:dyDescent="0.3">
      <c r="A20" s="53"/>
      <c r="B20" s="76"/>
      <c r="C20" s="194"/>
      <c r="D20" s="193" t="s">
        <v>21</v>
      </c>
      <c r="E20" s="194"/>
      <c r="F20" s="194"/>
      <c r="G20" s="194"/>
      <c r="H20" s="194"/>
      <c r="I20" s="194"/>
      <c r="J20" s="202"/>
      <c r="K20" s="27"/>
      <c r="L20" s="189" t="str">
        <f>IF('Rekapitulace '!AN16="","",'Rekapitulace '!AN16)</f>
        <v/>
      </c>
      <c r="M20" s="194"/>
      <c r="N20" s="39"/>
      <c r="O20" s="53"/>
      <c r="P20" s="53"/>
      <c r="Q20" s="53"/>
      <c r="R20" s="53"/>
      <c r="S20" s="53"/>
      <c r="T20" s="53"/>
      <c r="U20" s="53"/>
      <c r="V20" s="53"/>
      <c r="W20" s="53"/>
      <c r="X20" s="53"/>
    </row>
    <row r="21" spans="1:24" s="1" customFormat="1" ht="18" customHeight="1" x14ac:dyDescent="0.3">
      <c r="A21" s="53"/>
      <c r="B21" s="76"/>
      <c r="C21" s="194"/>
      <c r="D21" s="194"/>
      <c r="E21" s="189" t="str">
        <f>IF('Rekapitulace '!E17="","",'Rekapitulace '!E17)</f>
        <v xml:space="preserve"> </v>
      </c>
      <c r="F21" s="189"/>
      <c r="G21" s="194"/>
      <c r="H21" s="194"/>
      <c r="I21" s="194"/>
      <c r="J21" s="202"/>
      <c r="K21" s="27"/>
      <c r="L21" s="189" t="str">
        <f>IF('Rekapitulace '!AN17="","",'Rekapitulace '!AN17)</f>
        <v/>
      </c>
      <c r="M21" s="194"/>
      <c r="N21" s="39"/>
      <c r="O21" s="53"/>
      <c r="P21" s="53"/>
      <c r="Q21" s="53"/>
      <c r="R21" s="53"/>
      <c r="S21" s="53"/>
      <c r="T21" s="53"/>
      <c r="U21" s="53"/>
      <c r="V21" s="53"/>
      <c r="W21" s="53"/>
      <c r="X21" s="53"/>
    </row>
    <row r="22" spans="1:24" s="1" customFormat="1" ht="6.95" customHeight="1" x14ac:dyDescent="0.3">
      <c r="A22" s="53"/>
      <c r="B22" s="76"/>
      <c r="C22" s="194"/>
      <c r="D22" s="194"/>
      <c r="E22" s="194"/>
      <c r="F22" s="194"/>
      <c r="G22" s="194"/>
      <c r="H22" s="194"/>
      <c r="I22" s="194"/>
      <c r="J22" s="202"/>
      <c r="K22" s="28"/>
      <c r="L22" s="194"/>
      <c r="M22" s="194"/>
      <c r="N22" s="39"/>
      <c r="O22" s="53"/>
      <c r="P22" s="53"/>
      <c r="Q22" s="53"/>
      <c r="R22" s="53"/>
      <c r="S22" s="53"/>
      <c r="T22" s="53"/>
      <c r="U22" s="53"/>
      <c r="V22" s="53"/>
      <c r="W22" s="53"/>
      <c r="X22" s="53"/>
    </row>
    <row r="23" spans="1:24" s="1" customFormat="1" ht="14.45" customHeight="1" x14ac:dyDescent="0.3">
      <c r="A23" s="53"/>
      <c r="B23" s="76"/>
      <c r="C23" s="194"/>
      <c r="D23" s="193" t="s">
        <v>23</v>
      </c>
      <c r="E23" s="194"/>
      <c r="F23" s="194"/>
      <c r="G23" s="194"/>
      <c r="H23" s="194"/>
      <c r="I23" s="194"/>
      <c r="J23" s="202"/>
      <c r="K23" s="28"/>
      <c r="L23" s="194"/>
      <c r="M23" s="194"/>
      <c r="N23" s="39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1:24" s="2" customFormat="1" ht="22.5" customHeight="1" x14ac:dyDescent="0.3">
      <c r="A24" s="57"/>
      <c r="B24" s="78"/>
      <c r="C24" s="56"/>
      <c r="D24" s="56"/>
      <c r="E24" s="275" t="s">
        <v>5</v>
      </c>
      <c r="F24" s="275"/>
      <c r="G24" s="275"/>
      <c r="H24" s="275"/>
      <c r="I24" s="275"/>
      <c r="J24" s="215"/>
      <c r="K24" s="14"/>
      <c r="L24" s="56"/>
      <c r="M24" s="56"/>
      <c r="N24" s="40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spans="1:24" s="1" customFormat="1" ht="6.95" customHeight="1" x14ac:dyDescent="0.3">
      <c r="A25" s="53"/>
      <c r="B25" s="76"/>
      <c r="C25" s="194"/>
      <c r="D25" s="194"/>
      <c r="E25" s="194"/>
      <c r="F25" s="194"/>
      <c r="G25" s="194"/>
      <c r="H25" s="194"/>
      <c r="I25" s="194"/>
      <c r="J25" s="202"/>
      <c r="K25" s="28"/>
      <c r="L25" s="194"/>
      <c r="M25" s="194"/>
      <c r="N25" s="39"/>
      <c r="O25" s="53"/>
      <c r="P25" s="53"/>
      <c r="Q25" s="53"/>
      <c r="R25" s="53"/>
      <c r="S25" s="53"/>
      <c r="T25" s="53"/>
      <c r="U25" s="53"/>
      <c r="V25" s="53"/>
      <c r="W25" s="53"/>
      <c r="X25" s="53"/>
    </row>
    <row r="26" spans="1:24" s="1" customFormat="1" ht="6.95" customHeight="1" x14ac:dyDescent="0.3">
      <c r="A26" s="53"/>
      <c r="B26" s="76"/>
      <c r="C26" s="194"/>
      <c r="D26" s="194"/>
      <c r="E26" s="194"/>
      <c r="F26" s="194"/>
      <c r="G26" s="194"/>
      <c r="H26" s="194"/>
      <c r="I26" s="194"/>
      <c r="J26" s="202"/>
      <c r="K26" s="28"/>
      <c r="L26" s="194"/>
      <c r="M26" s="194"/>
      <c r="N26" s="39"/>
      <c r="O26" s="53"/>
      <c r="P26" s="53"/>
      <c r="Q26" s="53"/>
      <c r="R26" s="53"/>
      <c r="S26" s="53"/>
      <c r="T26" s="53"/>
      <c r="U26" s="53"/>
      <c r="V26" s="53"/>
      <c r="W26" s="53"/>
      <c r="X26" s="53"/>
    </row>
    <row r="27" spans="1:24" s="1" customFormat="1" ht="25.35" customHeight="1" x14ac:dyDescent="0.3">
      <c r="A27" s="53"/>
      <c r="B27" s="76"/>
      <c r="C27" s="194"/>
      <c r="D27" s="79" t="s">
        <v>24</v>
      </c>
      <c r="E27" s="194"/>
      <c r="F27" s="194"/>
      <c r="G27" s="194"/>
      <c r="H27" s="194"/>
      <c r="I27" s="194"/>
      <c r="J27" s="202"/>
      <c r="K27" s="28"/>
      <c r="L27" s="58">
        <f>L76</f>
        <v>0</v>
      </c>
      <c r="M27" s="194"/>
      <c r="N27" s="39"/>
      <c r="O27" s="53"/>
      <c r="P27" s="53"/>
      <c r="Q27" s="53"/>
      <c r="R27" s="53"/>
      <c r="S27" s="53"/>
      <c r="T27" s="53"/>
      <c r="U27" s="53"/>
      <c r="V27" s="53"/>
      <c r="W27" s="53"/>
      <c r="X27" s="53"/>
    </row>
    <row r="28" spans="1:24" s="1" customFormat="1" ht="6.95" customHeight="1" x14ac:dyDescent="0.3">
      <c r="A28" s="53"/>
      <c r="B28" s="76"/>
      <c r="C28" s="194"/>
      <c r="D28" s="194"/>
      <c r="E28" s="194"/>
      <c r="F28" s="194"/>
      <c r="G28" s="194"/>
      <c r="H28" s="194"/>
      <c r="I28" s="194"/>
      <c r="J28" s="202"/>
      <c r="K28" s="28"/>
      <c r="L28" s="194"/>
      <c r="M28" s="194"/>
      <c r="N28" s="39"/>
      <c r="O28" s="53"/>
      <c r="P28" s="53"/>
      <c r="Q28" s="53"/>
      <c r="R28" s="53"/>
      <c r="S28" s="53"/>
      <c r="T28" s="53"/>
      <c r="U28" s="53"/>
      <c r="V28" s="53"/>
      <c r="W28" s="53"/>
      <c r="X28" s="53"/>
    </row>
    <row r="29" spans="1:24" s="1" customFormat="1" ht="14.45" customHeight="1" x14ac:dyDescent="0.3">
      <c r="A29" s="53"/>
      <c r="B29" s="76"/>
      <c r="C29" s="194"/>
      <c r="D29" s="194"/>
      <c r="E29" s="194"/>
      <c r="F29" s="194"/>
      <c r="G29" s="192" t="s">
        <v>26</v>
      </c>
      <c r="H29" s="194"/>
      <c r="I29" s="194"/>
      <c r="J29" s="202"/>
      <c r="K29" s="26" t="s">
        <v>25</v>
      </c>
      <c r="L29" s="192" t="s">
        <v>27</v>
      </c>
      <c r="M29" s="194"/>
      <c r="N29" s="39"/>
      <c r="O29" s="53"/>
      <c r="P29" s="53"/>
      <c r="Q29" s="53"/>
      <c r="R29" s="53"/>
      <c r="S29" s="53"/>
      <c r="T29" s="53"/>
      <c r="U29" s="53"/>
      <c r="V29" s="53"/>
      <c r="W29" s="53"/>
      <c r="X29" s="53"/>
    </row>
    <row r="30" spans="1:24" s="1" customFormat="1" ht="14.45" customHeight="1" x14ac:dyDescent="0.3">
      <c r="A30" s="53"/>
      <c r="B30" s="76"/>
      <c r="C30" s="194"/>
      <c r="D30" s="188" t="s">
        <v>28</v>
      </c>
      <c r="E30" s="188" t="s">
        <v>29</v>
      </c>
      <c r="F30" s="188"/>
      <c r="G30" s="59">
        <f>L76</f>
        <v>0</v>
      </c>
      <c r="H30" s="194"/>
      <c r="I30" s="194"/>
      <c r="J30" s="202"/>
      <c r="K30" s="15">
        <v>0.21</v>
      </c>
      <c r="L30" s="59">
        <f>G30*0.21</f>
        <v>0</v>
      </c>
      <c r="M30" s="194"/>
      <c r="N30" s="39"/>
      <c r="O30" s="53"/>
      <c r="P30" s="53"/>
      <c r="Q30" s="53"/>
      <c r="R30" s="53"/>
      <c r="S30" s="53"/>
      <c r="T30" s="53"/>
      <c r="U30" s="53"/>
      <c r="V30" s="53"/>
      <c r="W30" s="53"/>
      <c r="X30" s="53"/>
    </row>
    <row r="31" spans="1:24" s="1" customFormat="1" ht="14.45" customHeight="1" x14ac:dyDescent="0.3">
      <c r="A31" s="53"/>
      <c r="B31" s="76"/>
      <c r="C31" s="194"/>
      <c r="D31" s="194"/>
      <c r="E31" s="188" t="s">
        <v>30</v>
      </c>
      <c r="F31" s="188"/>
      <c r="G31" s="59">
        <f>ROUND(SUM(BH76:BH155), 2)</f>
        <v>0</v>
      </c>
      <c r="H31" s="194"/>
      <c r="I31" s="194"/>
      <c r="J31" s="202"/>
      <c r="K31" s="15">
        <v>0.15</v>
      </c>
      <c r="L31" s="59">
        <f>ROUND(ROUND((SUM(BH76:BH155)), 2)*K31, 2)</f>
        <v>0</v>
      </c>
      <c r="M31" s="194"/>
      <c r="N31" s="39"/>
      <c r="O31" s="53"/>
      <c r="P31" s="53"/>
      <c r="Q31" s="53"/>
      <c r="R31" s="53"/>
      <c r="S31" s="53"/>
      <c r="T31" s="53"/>
      <c r="U31" s="53"/>
      <c r="V31" s="53"/>
      <c r="W31" s="53"/>
      <c r="X31" s="53"/>
    </row>
    <row r="32" spans="1:24" s="1" customFormat="1" ht="14.45" hidden="1" customHeight="1" x14ac:dyDescent="0.3">
      <c r="A32" s="53"/>
      <c r="B32" s="76"/>
      <c r="C32" s="194"/>
      <c r="D32" s="194"/>
      <c r="E32" s="188" t="s">
        <v>31</v>
      </c>
      <c r="F32" s="188"/>
      <c r="G32" s="59">
        <f>ROUND(SUM(BI76:BI155), 2)</f>
        <v>0</v>
      </c>
      <c r="H32" s="194"/>
      <c r="I32" s="194"/>
      <c r="J32" s="202"/>
      <c r="K32" s="15">
        <v>0.21</v>
      </c>
      <c r="L32" s="59">
        <v>0</v>
      </c>
      <c r="M32" s="194"/>
      <c r="N32" s="39"/>
      <c r="O32" s="53"/>
      <c r="P32" s="53"/>
      <c r="Q32" s="53"/>
      <c r="R32" s="53"/>
      <c r="S32" s="53"/>
      <c r="T32" s="53"/>
      <c r="U32" s="53"/>
      <c r="V32" s="53"/>
      <c r="W32" s="53"/>
      <c r="X32" s="53"/>
    </row>
    <row r="33" spans="1:24" s="1" customFormat="1" ht="14.45" hidden="1" customHeight="1" x14ac:dyDescent="0.3">
      <c r="A33" s="53"/>
      <c r="B33" s="76"/>
      <c r="C33" s="194"/>
      <c r="D33" s="194"/>
      <c r="E33" s="188" t="s">
        <v>32</v>
      </c>
      <c r="F33" s="188"/>
      <c r="G33" s="59">
        <f>ROUND(SUM(BJ76:BJ155), 2)</f>
        <v>0</v>
      </c>
      <c r="H33" s="194"/>
      <c r="I33" s="194"/>
      <c r="J33" s="202"/>
      <c r="K33" s="15">
        <v>0.15</v>
      </c>
      <c r="L33" s="59">
        <v>0</v>
      </c>
      <c r="M33" s="194"/>
      <c r="N33" s="39"/>
      <c r="O33" s="53"/>
      <c r="P33" s="53"/>
      <c r="Q33" s="53"/>
      <c r="R33" s="53"/>
      <c r="S33" s="53"/>
      <c r="T33" s="53"/>
      <c r="U33" s="53"/>
      <c r="V33" s="53"/>
      <c r="W33" s="53"/>
      <c r="X33" s="53"/>
    </row>
    <row r="34" spans="1:24" s="1" customFormat="1" ht="14.45" hidden="1" customHeight="1" x14ac:dyDescent="0.3">
      <c r="A34" s="53"/>
      <c r="B34" s="76"/>
      <c r="C34" s="194"/>
      <c r="D34" s="194"/>
      <c r="E34" s="188" t="s">
        <v>33</v>
      </c>
      <c r="F34" s="188"/>
      <c r="G34" s="59">
        <f>ROUND(SUM(BK76:BK155), 2)</f>
        <v>0</v>
      </c>
      <c r="H34" s="194"/>
      <c r="I34" s="194"/>
      <c r="J34" s="202"/>
      <c r="K34" s="15">
        <v>0</v>
      </c>
      <c r="L34" s="59">
        <v>0</v>
      </c>
      <c r="M34" s="194"/>
      <c r="N34" s="39"/>
      <c r="O34" s="53"/>
      <c r="P34" s="53"/>
      <c r="Q34" s="53"/>
      <c r="R34" s="53"/>
      <c r="S34" s="53"/>
      <c r="T34" s="53"/>
      <c r="U34" s="53"/>
      <c r="V34" s="53"/>
      <c r="W34" s="53"/>
      <c r="X34" s="53"/>
    </row>
    <row r="35" spans="1:24" s="1" customFormat="1" ht="6.95" customHeight="1" x14ac:dyDescent="0.3">
      <c r="A35" s="53"/>
      <c r="B35" s="76"/>
      <c r="C35" s="194"/>
      <c r="D35" s="194"/>
      <c r="E35" s="194"/>
      <c r="F35" s="194"/>
      <c r="G35" s="194"/>
      <c r="H35" s="194"/>
      <c r="I35" s="194"/>
      <c r="J35" s="202"/>
      <c r="K35" s="28"/>
      <c r="L35" s="194"/>
      <c r="M35" s="194"/>
      <c r="N35" s="39"/>
      <c r="O35" s="53"/>
      <c r="P35" s="53"/>
      <c r="Q35" s="53"/>
      <c r="R35" s="53"/>
      <c r="S35" s="53"/>
      <c r="T35" s="53"/>
      <c r="U35" s="53"/>
      <c r="V35" s="53"/>
      <c r="W35" s="53"/>
      <c r="X35" s="53"/>
    </row>
    <row r="36" spans="1:24" s="1" customFormat="1" ht="25.35" customHeight="1" x14ac:dyDescent="0.3">
      <c r="A36" s="53"/>
      <c r="B36" s="76"/>
      <c r="C36" s="204"/>
      <c r="D36" s="203" t="s">
        <v>34</v>
      </c>
      <c r="E36" s="204"/>
      <c r="F36" s="204"/>
      <c r="G36" s="204"/>
      <c r="H36" s="205" t="s">
        <v>35</v>
      </c>
      <c r="I36" s="206" t="s">
        <v>36</v>
      </c>
      <c r="J36" s="201"/>
      <c r="K36" s="207"/>
      <c r="L36" s="208">
        <f>SUM(L27:L34)</f>
        <v>0</v>
      </c>
      <c r="M36" s="204"/>
      <c r="N36" s="41"/>
      <c r="O36" s="53"/>
      <c r="P36" s="53"/>
      <c r="Q36" s="53"/>
      <c r="R36" s="53"/>
      <c r="S36" s="53"/>
      <c r="T36" s="53"/>
      <c r="U36" s="53"/>
      <c r="V36" s="53"/>
      <c r="W36" s="53"/>
      <c r="X36" s="53"/>
    </row>
    <row r="37" spans="1:24" s="1" customFormat="1" ht="14.45" customHeight="1" x14ac:dyDescent="0.3">
      <c r="A37" s="53"/>
      <c r="B37" s="80"/>
      <c r="C37" s="60"/>
      <c r="D37" s="60"/>
      <c r="E37" s="60"/>
      <c r="F37" s="60"/>
      <c r="G37" s="60"/>
      <c r="H37" s="60"/>
      <c r="I37" s="60"/>
      <c r="J37" s="216"/>
      <c r="K37" s="30"/>
      <c r="L37" s="60"/>
      <c r="M37" s="60"/>
      <c r="N37" s="42"/>
      <c r="O37" s="53"/>
      <c r="P37" s="53"/>
      <c r="Q37" s="53"/>
      <c r="R37" s="53"/>
      <c r="S37" s="53"/>
      <c r="T37" s="53"/>
      <c r="U37" s="53"/>
      <c r="V37" s="53"/>
      <c r="W37" s="53"/>
      <c r="X37" s="53"/>
    </row>
    <row r="41" spans="1:24" s="1" customFormat="1" ht="6.95" customHeight="1" x14ac:dyDescent="0.3">
      <c r="A41" s="53"/>
      <c r="B41" s="81"/>
      <c r="C41" s="61"/>
      <c r="D41" s="61"/>
      <c r="E41" s="61"/>
      <c r="F41" s="61"/>
      <c r="G41" s="61"/>
      <c r="H41" s="61"/>
      <c r="I41" s="61"/>
      <c r="J41" s="217"/>
      <c r="K41" s="31"/>
      <c r="L41" s="61"/>
      <c r="M41" s="61"/>
      <c r="N41" s="43"/>
      <c r="O41" s="53"/>
      <c r="P41" s="53"/>
      <c r="Q41" s="53"/>
      <c r="R41" s="53"/>
      <c r="S41" s="53"/>
      <c r="T41" s="53"/>
      <c r="U41" s="53"/>
      <c r="V41" s="53"/>
      <c r="W41" s="53"/>
      <c r="X41" s="53"/>
    </row>
    <row r="42" spans="1:24" s="1" customFormat="1" ht="36.950000000000003" customHeight="1" x14ac:dyDescent="0.3">
      <c r="A42" s="53"/>
      <c r="B42" s="76"/>
      <c r="C42" s="74" t="s">
        <v>81</v>
      </c>
      <c r="D42" s="194"/>
      <c r="E42" s="194"/>
      <c r="F42" s="194"/>
      <c r="G42" s="194"/>
      <c r="H42" s="194"/>
      <c r="I42" s="194"/>
      <c r="J42" s="202"/>
      <c r="K42" s="28"/>
      <c r="L42" s="194"/>
      <c r="M42" s="194"/>
      <c r="N42" s="39"/>
      <c r="O42" s="53"/>
      <c r="P42" s="53"/>
      <c r="Q42" s="53"/>
      <c r="R42" s="53"/>
      <c r="S42" s="53"/>
      <c r="T42" s="53"/>
      <c r="U42" s="53"/>
      <c r="V42" s="53"/>
      <c r="W42" s="53"/>
      <c r="X42" s="53"/>
    </row>
    <row r="43" spans="1:24" s="1" customFormat="1" ht="6.95" customHeight="1" x14ac:dyDescent="0.3">
      <c r="A43" s="53"/>
      <c r="B43" s="76"/>
      <c r="C43" s="194"/>
      <c r="D43" s="194"/>
      <c r="E43" s="194"/>
      <c r="F43" s="194"/>
      <c r="G43" s="194"/>
      <c r="H43" s="194"/>
      <c r="I43" s="194"/>
      <c r="J43" s="202"/>
      <c r="K43" s="28"/>
      <c r="L43" s="194"/>
      <c r="M43" s="194"/>
      <c r="N43" s="39"/>
      <c r="O43" s="53"/>
      <c r="P43" s="53"/>
      <c r="Q43" s="53"/>
      <c r="R43" s="53"/>
      <c r="S43" s="53"/>
      <c r="T43" s="53"/>
      <c r="U43" s="53"/>
      <c r="V43" s="53"/>
      <c r="W43" s="53"/>
      <c r="X43" s="53"/>
    </row>
    <row r="44" spans="1:24" s="1" customFormat="1" ht="14.45" customHeight="1" x14ac:dyDescent="0.3">
      <c r="A44" s="53"/>
      <c r="B44" s="76"/>
      <c r="C44" s="193" t="s">
        <v>14</v>
      </c>
      <c r="D44" s="194"/>
      <c r="E44" s="194"/>
      <c r="F44" s="194"/>
      <c r="G44" s="194"/>
      <c r="H44" s="194"/>
      <c r="I44" s="194"/>
      <c r="J44" s="202"/>
      <c r="K44" s="28"/>
      <c r="L44" s="194"/>
      <c r="M44" s="194"/>
      <c r="N44" s="39"/>
      <c r="O44" s="53"/>
      <c r="P44" s="53"/>
      <c r="Q44" s="53"/>
      <c r="R44" s="53"/>
      <c r="S44" s="53"/>
      <c r="T44" s="53"/>
      <c r="U44" s="53"/>
      <c r="V44" s="53"/>
      <c r="W44" s="53"/>
      <c r="X44" s="53"/>
    </row>
    <row r="45" spans="1:24" s="1" customFormat="1" ht="22.5" customHeight="1" x14ac:dyDescent="0.3">
      <c r="A45" s="53"/>
      <c r="B45" s="76"/>
      <c r="C45" s="194"/>
      <c r="D45" s="194"/>
      <c r="E45" s="279" t="str">
        <f>E7</f>
        <v>Příhrádek Pardubice - dodávka vnitřního vybavení a expozic</v>
      </c>
      <c r="F45" s="279"/>
      <c r="G45" s="280"/>
      <c r="H45" s="280"/>
      <c r="I45" s="280"/>
      <c r="J45" s="202"/>
      <c r="K45" s="28"/>
      <c r="L45" s="194"/>
      <c r="M45" s="194"/>
      <c r="N45" s="39"/>
      <c r="O45" s="53"/>
      <c r="P45" s="53"/>
      <c r="Q45" s="53"/>
      <c r="R45" s="53"/>
      <c r="S45" s="53"/>
      <c r="T45" s="53"/>
      <c r="U45" s="53"/>
      <c r="V45" s="53"/>
      <c r="W45" s="53"/>
      <c r="X45" s="53"/>
    </row>
    <row r="46" spans="1:24" s="1" customFormat="1" ht="14.45" customHeight="1" x14ac:dyDescent="0.3">
      <c r="A46" s="53"/>
      <c r="B46" s="76"/>
      <c r="C46" s="193" t="s">
        <v>80</v>
      </c>
      <c r="D46" s="194"/>
      <c r="E46" s="194"/>
      <c r="F46" s="194"/>
      <c r="G46" s="194"/>
      <c r="H46" s="194"/>
      <c r="I46" s="194"/>
      <c r="J46" s="202"/>
      <c r="K46" s="28"/>
      <c r="L46" s="194"/>
      <c r="M46" s="194"/>
      <c r="N46" s="39"/>
      <c r="O46" s="53"/>
      <c r="P46" s="53"/>
      <c r="Q46" s="53"/>
      <c r="R46" s="53"/>
      <c r="S46" s="53"/>
      <c r="T46" s="53"/>
      <c r="U46" s="53"/>
      <c r="V46" s="53"/>
      <c r="W46" s="53"/>
      <c r="X46" s="53"/>
    </row>
    <row r="47" spans="1:24" s="1" customFormat="1" ht="23.25" customHeight="1" x14ac:dyDescent="0.3">
      <c r="A47" s="53"/>
      <c r="B47" s="76"/>
      <c r="C47" s="194"/>
      <c r="D47" s="194"/>
      <c r="E47" s="281" t="str">
        <f>E9</f>
        <v>03.02 - Nábytek</v>
      </c>
      <c r="F47" s="281"/>
      <c r="G47" s="282"/>
      <c r="H47" s="282"/>
      <c r="I47" s="282"/>
      <c r="J47" s="202"/>
      <c r="K47" s="28"/>
      <c r="L47" s="194"/>
      <c r="M47" s="194"/>
      <c r="N47" s="39"/>
      <c r="O47" s="53"/>
      <c r="P47" s="53"/>
      <c r="Q47" s="53"/>
      <c r="R47" s="53"/>
      <c r="S47" s="53"/>
      <c r="T47" s="53"/>
      <c r="U47" s="53"/>
      <c r="V47" s="53"/>
      <c r="W47" s="53"/>
      <c r="X47" s="53"/>
    </row>
    <row r="48" spans="1:24" s="1" customFormat="1" ht="6.95" customHeight="1" x14ac:dyDescent="0.3">
      <c r="A48" s="53"/>
      <c r="B48" s="76"/>
      <c r="C48" s="194"/>
      <c r="D48" s="194"/>
      <c r="E48" s="194"/>
      <c r="F48" s="194"/>
      <c r="G48" s="194"/>
      <c r="H48" s="194"/>
      <c r="I48" s="194"/>
      <c r="J48" s="202"/>
      <c r="K48" s="28"/>
      <c r="L48" s="194"/>
      <c r="M48" s="194"/>
      <c r="N48" s="39"/>
      <c r="O48" s="53"/>
      <c r="P48" s="53"/>
      <c r="Q48" s="53"/>
      <c r="R48" s="53"/>
      <c r="S48" s="53"/>
      <c r="T48" s="53"/>
      <c r="U48" s="53"/>
      <c r="V48" s="53"/>
      <c r="W48" s="53"/>
      <c r="X48" s="53"/>
    </row>
    <row r="49" spans="1:49" s="1" customFormat="1" ht="18" customHeight="1" x14ac:dyDescent="0.3">
      <c r="A49" s="53"/>
      <c r="B49" s="76"/>
      <c r="C49" s="193"/>
      <c r="D49" s="194"/>
      <c r="E49" s="194"/>
      <c r="F49" s="194"/>
      <c r="G49" s="189" t="str">
        <f>G12</f>
        <v xml:space="preserve"> </v>
      </c>
      <c r="H49" s="194"/>
      <c r="I49" s="194"/>
      <c r="J49" s="202"/>
      <c r="K49" s="27"/>
      <c r="L49" s="55"/>
      <c r="M49" s="194"/>
      <c r="N49" s="39"/>
      <c r="O49" s="53"/>
      <c r="P49" s="53"/>
      <c r="Q49" s="53"/>
      <c r="R49" s="53"/>
      <c r="S49" s="53"/>
      <c r="T49" s="53"/>
      <c r="U49" s="53"/>
      <c r="V49" s="53"/>
      <c r="W49" s="53"/>
      <c r="X49" s="53"/>
    </row>
    <row r="50" spans="1:49" s="1" customFormat="1" ht="6.95" customHeight="1" x14ac:dyDescent="0.3">
      <c r="A50" s="53"/>
      <c r="B50" s="76"/>
      <c r="C50" s="194"/>
      <c r="D50" s="194"/>
      <c r="E50" s="194"/>
      <c r="F50" s="194"/>
      <c r="G50" s="194"/>
      <c r="H50" s="194"/>
      <c r="I50" s="194"/>
      <c r="J50" s="202"/>
      <c r="K50" s="28"/>
      <c r="L50" s="194"/>
      <c r="M50" s="194"/>
      <c r="N50" s="39"/>
      <c r="O50" s="53"/>
      <c r="P50" s="53"/>
      <c r="Q50" s="53"/>
      <c r="R50" s="53"/>
      <c r="S50" s="53"/>
      <c r="T50" s="53"/>
      <c r="U50" s="53"/>
      <c r="V50" s="53"/>
      <c r="W50" s="53"/>
      <c r="X50" s="53"/>
    </row>
    <row r="51" spans="1:49" s="1" customFormat="1" ht="15" x14ac:dyDescent="0.3">
      <c r="A51" s="53"/>
      <c r="B51" s="76"/>
      <c r="C51" s="193"/>
      <c r="D51" s="194"/>
      <c r="E51" s="194"/>
      <c r="F51" s="194"/>
      <c r="G51" s="189" t="str">
        <f>E15</f>
        <v xml:space="preserve"> </v>
      </c>
      <c r="H51" s="194"/>
      <c r="I51" s="194"/>
      <c r="J51" s="202"/>
      <c r="K51" s="27"/>
      <c r="L51" s="189" t="str">
        <f>E21</f>
        <v xml:space="preserve"> </v>
      </c>
      <c r="M51" s="194"/>
      <c r="N51" s="39"/>
      <c r="O51" s="53"/>
      <c r="P51" s="53"/>
      <c r="Q51" s="53"/>
      <c r="R51" s="53"/>
      <c r="S51" s="53"/>
      <c r="T51" s="53"/>
      <c r="U51" s="53"/>
      <c r="V51" s="53"/>
      <c r="W51" s="53"/>
      <c r="X51" s="53"/>
    </row>
    <row r="52" spans="1:49" s="1" customFormat="1" ht="14.45" customHeight="1" x14ac:dyDescent="0.3">
      <c r="A52" s="53"/>
      <c r="B52" s="76"/>
      <c r="C52" s="193"/>
      <c r="D52" s="194"/>
      <c r="E52" s="194"/>
      <c r="F52" s="194"/>
      <c r="G52" s="189" t="str">
        <f>IF(E18="","",E18)</f>
        <v xml:space="preserve"> </v>
      </c>
      <c r="H52" s="194"/>
      <c r="I52" s="194"/>
      <c r="J52" s="202"/>
      <c r="K52" s="28"/>
      <c r="L52" s="194"/>
      <c r="M52" s="194"/>
      <c r="N52" s="39"/>
      <c r="O52" s="53"/>
      <c r="P52" s="53"/>
      <c r="Q52" s="53"/>
      <c r="R52" s="53"/>
      <c r="S52" s="53"/>
      <c r="T52" s="53"/>
      <c r="U52" s="53"/>
      <c r="V52" s="53"/>
      <c r="W52" s="53"/>
      <c r="X52" s="53"/>
    </row>
    <row r="53" spans="1:49" s="1" customFormat="1" ht="10.35" customHeight="1" x14ac:dyDescent="0.3">
      <c r="A53" s="53"/>
      <c r="B53" s="76"/>
      <c r="C53" s="194"/>
      <c r="D53" s="194"/>
      <c r="E53" s="194"/>
      <c r="F53" s="194"/>
      <c r="G53" s="194"/>
      <c r="H53" s="194"/>
      <c r="I53" s="194"/>
      <c r="J53" s="202"/>
      <c r="K53" s="28"/>
      <c r="L53" s="194"/>
      <c r="M53" s="194"/>
      <c r="N53" s="39"/>
      <c r="O53" s="53"/>
      <c r="P53" s="53"/>
      <c r="Q53" s="53"/>
      <c r="R53" s="53"/>
      <c r="S53" s="53"/>
      <c r="T53" s="53"/>
      <c r="U53" s="53"/>
      <c r="V53" s="53"/>
      <c r="W53" s="53"/>
      <c r="X53" s="53"/>
    </row>
    <row r="54" spans="1:49" s="1" customFormat="1" ht="29.25" customHeight="1" x14ac:dyDescent="0.3">
      <c r="A54" s="53"/>
      <c r="B54" s="76"/>
      <c r="C54" s="209" t="s">
        <v>82</v>
      </c>
      <c r="D54" s="204"/>
      <c r="E54" s="204"/>
      <c r="F54" s="204"/>
      <c r="G54" s="204"/>
      <c r="H54" s="204"/>
      <c r="I54" s="204"/>
      <c r="J54" s="201"/>
      <c r="K54" s="207"/>
      <c r="L54" s="210" t="s">
        <v>83</v>
      </c>
      <c r="M54" s="204"/>
      <c r="N54" s="41"/>
      <c r="O54" s="53"/>
      <c r="P54" s="53"/>
      <c r="Q54" s="53"/>
      <c r="R54" s="53"/>
      <c r="S54" s="53"/>
      <c r="T54" s="53"/>
      <c r="U54" s="53"/>
      <c r="V54" s="53"/>
      <c r="W54" s="53"/>
      <c r="X54" s="53"/>
    </row>
    <row r="55" spans="1:49" s="1" customFormat="1" ht="10.35" customHeight="1" x14ac:dyDescent="0.3">
      <c r="A55" s="53"/>
      <c r="B55" s="76"/>
      <c r="C55" s="194"/>
      <c r="D55" s="194"/>
      <c r="E55" s="194"/>
      <c r="F55" s="194"/>
      <c r="G55" s="194"/>
      <c r="H55" s="194"/>
      <c r="I55" s="194"/>
      <c r="J55" s="202"/>
      <c r="K55" s="28"/>
      <c r="L55" s="194"/>
      <c r="M55" s="194"/>
      <c r="N55" s="39"/>
      <c r="O55" s="53"/>
      <c r="P55" s="53"/>
      <c r="Q55" s="53"/>
      <c r="R55" s="53"/>
      <c r="S55" s="53"/>
      <c r="T55" s="53"/>
      <c r="U55" s="53"/>
      <c r="V55" s="53"/>
      <c r="W55" s="53"/>
      <c r="X55" s="53"/>
    </row>
    <row r="56" spans="1:49" s="1" customFormat="1" ht="29.25" customHeight="1" x14ac:dyDescent="0.3">
      <c r="A56" s="53"/>
      <c r="B56" s="76"/>
      <c r="C56" s="82" t="s">
        <v>84</v>
      </c>
      <c r="D56" s="194"/>
      <c r="E56" s="194"/>
      <c r="F56" s="194"/>
      <c r="G56" s="194"/>
      <c r="H56" s="194"/>
      <c r="I56" s="194"/>
      <c r="J56" s="202"/>
      <c r="K56" s="28"/>
      <c r="L56" s="58">
        <f>L76</f>
        <v>0</v>
      </c>
      <c r="M56" s="194"/>
      <c r="N56" s="39"/>
      <c r="O56" s="53"/>
      <c r="P56" s="53"/>
      <c r="Q56" s="53"/>
      <c r="R56" s="53"/>
      <c r="S56" s="53"/>
      <c r="T56" s="53"/>
      <c r="U56" s="53"/>
      <c r="V56" s="53"/>
      <c r="W56" s="53"/>
      <c r="X56" s="53"/>
      <c r="AW56" s="11" t="s">
        <v>85</v>
      </c>
    </row>
    <row r="57" spans="1:49" s="1" customFormat="1" ht="21.75" customHeight="1" x14ac:dyDescent="0.3">
      <c r="A57" s="53"/>
      <c r="B57" s="76"/>
      <c r="C57" s="194"/>
      <c r="D57" s="194"/>
      <c r="E57" s="194"/>
      <c r="F57" s="194"/>
      <c r="G57" s="194"/>
      <c r="H57" s="194"/>
      <c r="I57" s="194"/>
      <c r="J57" s="202"/>
      <c r="K57" s="28"/>
      <c r="L57" s="194"/>
      <c r="M57" s="194"/>
      <c r="N57" s="39"/>
      <c r="O57" s="53"/>
      <c r="P57" s="53"/>
      <c r="Q57" s="53"/>
      <c r="R57" s="53"/>
      <c r="S57" s="53"/>
      <c r="T57" s="53"/>
      <c r="U57" s="53"/>
      <c r="V57" s="53"/>
      <c r="W57" s="53"/>
      <c r="X57" s="53"/>
    </row>
    <row r="58" spans="1:49" s="1" customFormat="1" ht="6.95" customHeight="1" x14ac:dyDescent="0.3">
      <c r="A58" s="53"/>
      <c r="B58" s="80"/>
      <c r="C58" s="60"/>
      <c r="D58" s="60"/>
      <c r="E58" s="60"/>
      <c r="F58" s="60"/>
      <c r="G58" s="60"/>
      <c r="H58" s="60"/>
      <c r="I58" s="60"/>
      <c r="J58" s="216"/>
      <c r="K58" s="30"/>
      <c r="L58" s="60"/>
      <c r="M58" s="60"/>
      <c r="N58" s="42"/>
      <c r="O58" s="53"/>
      <c r="P58" s="53"/>
      <c r="Q58" s="53"/>
      <c r="R58" s="53"/>
      <c r="S58" s="53"/>
      <c r="T58" s="53"/>
      <c r="U58" s="53"/>
      <c r="V58" s="53"/>
      <c r="W58" s="53"/>
      <c r="X58" s="53"/>
    </row>
    <row r="61" spans="1:49" x14ac:dyDescent="0.3">
      <c r="A61" s="51"/>
      <c r="B61" s="51"/>
      <c r="C61" s="51"/>
      <c r="D61" s="51"/>
      <c r="E61" s="51"/>
      <c r="F61" s="51"/>
      <c r="G61" s="51"/>
      <c r="H61" s="51"/>
      <c r="I61" s="51"/>
      <c r="K61" s="25"/>
      <c r="L61" s="51"/>
      <c r="M61" s="51"/>
      <c r="N61" s="94"/>
      <c r="O61" s="51"/>
      <c r="P61" s="51"/>
      <c r="Q61" s="51"/>
      <c r="R61" s="51"/>
      <c r="S61" s="51"/>
      <c r="T61" s="51"/>
      <c r="U61" s="51"/>
      <c r="V61" s="51"/>
      <c r="W61" s="51"/>
      <c r="X61" s="51"/>
    </row>
    <row r="62" spans="1:49" s="1" customFormat="1" ht="6.95" customHeight="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218"/>
      <c r="K62" s="28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</row>
    <row r="63" spans="1:49" s="1" customFormat="1" ht="36.950000000000003" customHeight="1" x14ac:dyDescent="0.3">
      <c r="A63" s="44"/>
      <c r="B63" s="44"/>
      <c r="C63" s="74" t="s">
        <v>86</v>
      </c>
      <c r="D63" s="44"/>
      <c r="E63" s="44"/>
      <c r="F63" s="44"/>
      <c r="G63" s="44"/>
      <c r="H63" s="44"/>
      <c r="I63" s="44"/>
      <c r="J63" s="218"/>
      <c r="K63" s="28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</row>
    <row r="64" spans="1:49" s="1" customFormat="1" ht="6.95" customHeight="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218"/>
      <c r="K64" s="28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</row>
    <row r="65" spans="1:67" s="1" customFormat="1" ht="14.45" customHeight="1" x14ac:dyDescent="0.3">
      <c r="A65" s="44"/>
      <c r="B65" s="44"/>
      <c r="C65" s="75" t="s">
        <v>14</v>
      </c>
      <c r="D65" s="44"/>
      <c r="E65" s="44"/>
      <c r="F65" s="44"/>
      <c r="G65" s="44"/>
      <c r="H65" s="44"/>
      <c r="I65" s="44"/>
      <c r="J65" s="218"/>
      <c r="K65" s="28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</row>
    <row r="66" spans="1:67" s="1" customFormat="1" ht="22.5" customHeight="1" x14ac:dyDescent="0.3">
      <c r="A66" s="44"/>
      <c r="B66" s="44"/>
      <c r="C66" s="44"/>
      <c r="D66" s="44"/>
      <c r="E66" s="279" t="str">
        <f>E7</f>
        <v>Příhrádek Pardubice - dodávka vnitřního vybavení a expozic</v>
      </c>
      <c r="F66" s="279"/>
      <c r="G66" s="280"/>
      <c r="H66" s="280"/>
      <c r="I66" s="280"/>
      <c r="J66" s="218"/>
      <c r="K66" s="28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</row>
    <row r="67" spans="1:67" s="1" customFormat="1" ht="14.45" customHeight="1" x14ac:dyDescent="0.3">
      <c r="A67" s="44"/>
      <c r="B67" s="44"/>
      <c r="C67" s="75"/>
      <c r="D67" s="44"/>
      <c r="E67" s="44"/>
      <c r="F67" s="44"/>
      <c r="G67" s="44"/>
      <c r="H67" s="44"/>
      <c r="I67" s="44"/>
      <c r="J67" s="218"/>
      <c r="K67" s="28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</row>
    <row r="68" spans="1:67" s="1" customFormat="1" ht="23.25" customHeight="1" x14ac:dyDescent="0.3">
      <c r="A68" s="44"/>
      <c r="B68" s="44"/>
      <c r="C68" s="44"/>
      <c r="D68" s="44"/>
      <c r="E68" s="281" t="str">
        <f>E9</f>
        <v>03.02 - Nábytek</v>
      </c>
      <c r="F68" s="281"/>
      <c r="G68" s="282"/>
      <c r="H68" s="282"/>
      <c r="I68" s="282"/>
      <c r="J68" s="218"/>
      <c r="K68" s="28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</row>
    <row r="69" spans="1:67" s="1" customFormat="1" ht="6.95" customHeight="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218"/>
      <c r="K69" s="28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</row>
    <row r="70" spans="1:67" s="1" customFormat="1" ht="18" customHeight="1" x14ac:dyDescent="0.3">
      <c r="A70" s="44"/>
      <c r="B70" s="44"/>
      <c r="C70" s="75"/>
      <c r="D70" s="44"/>
      <c r="E70" s="44"/>
      <c r="F70" s="44"/>
      <c r="G70" s="54" t="str">
        <f>G12</f>
        <v xml:space="preserve"> </v>
      </c>
      <c r="H70" s="44"/>
      <c r="I70" s="44"/>
      <c r="J70" s="218"/>
      <c r="K70" s="27"/>
      <c r="L70" s="55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</row>
    <row r="71" spans="1:67" s="1" customFormat="1" ht="6.95" customHeight="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218"/>
      <c r="K71" s="28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</row>
    <row r="72" spans="1:67" s="1" customFormat="1" ht="15" x14ac:dyDescent="0.3">
      <c r="A72" s="44"/>
      <c r="B72" s="44"/>
      <c r="C72" s="75"/>
      <c r="D72" s="44"/>
      <c r="E72" s="44"/>
      <c r="F72" s="44"/>
      <c r="G72" s="54" t="str">
        <f>E15</f>
        <v xml:space="preserve"> </v>
      </c>
      <c r="H72" s="44"/>
      <c r="I72" s="44"/>
      <c r="J72" s="218"/>
      <c r="K72" s="27"/>
      <c r="L72" s="54" t="str">
        <f>E21</f>
        <v xml:space="preserve"> </v>
      </c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</row>
    <row r="73" spans="1:67" s="1" customFormat="1" ht="14.45" customHeight="1" x14ac:dyDescent="0.3">
      <c r="A73" s="44"/>
      <c r="B73" s="44"/>
      <c r="C73" s="75"/>
      <c r="D73" s="44"/>
      <c r="E73" s="44"/>
      <c r="F73" s="44"/>
      <c r="G73" s="54" t="str">
        <f>IF(E18="","",E18)</f>
        <v xml:space="preserve"> </v>
      </c>
      <c r="H73" s="44"/>
      <c r="I73" s="44"/>
      <c r="J73" s="218"/>
      <c r="K73" s="28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</row>
    <row r="74" spans="1:67" s="1" customFormat="1" ht="10.35" customHeight="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218"/>
      <c r="K74" s="28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</row>
    <row r="75" spans="1:67" s="3" customFormat="1" ht="29.25" customHeight="1" x14ac:dyDescent="0.3">
      <c r="A75" s="64"/>
      <c r="B75" s="64"/>
      <c r="C75" s="220" t="s">
        <v>87</v>
      </c>
      <c r="D75" s="220" t="s">
        <v>42</v>
      </c>
      <c r="E75" s="220" t="s">
        <v>38</v>
      </c>
      <c r="F75" s="220" t="s">
        <v>570</v>
      </c>
      <c r="G75" s="220" t="s">
        <v>88</v>
      </c>
      <c r="H75" s="220" t="s">
        <v>89</v>
      </c>
      <c r="I75" s="220" t="s">
        <v>90</v>
      </c>
      <c r="J75" s="93"/>
      <c r="K75" s="221" t="s">
        <v>91</v>
      </c>
      <c r="L75" s="220" t="s">
        <v>83</v>
      </c>
      <c r="M75" s="220" t="s">
        <v>480</v>
      </c>
      <c r="N75" s="45" t="s">
        <v>481</v>
      </c>
      <c r="O75" s="222" t="s">
        <v>92</v>
      </c>
      <c r="P75" s="222" t="s">
        <v>28</v>
      </c>
      <c r="Q75" s="222" t="s">
        <v>93</v>
      </c>
      <c r="R75" s="222" t="s">
        <v>94</v>
      </c>
      <c r="S75" s="222" t="s">
        <v>95</v>
      </c>
      <c r="T75" s="222" t="s">
        <v>96</v>
      </c>
      <c r="U75" s="222" t="s">
        <v>97</v>
      </c>
      <c r="V75" s="222" t="s">
        <v>98</v>
      </c>
      <c r="W75" s="45"/>
      <c r="X75" s="45"/>
    </row>
    <row r="76" spans="1:67" s="1" customFormat="1" ht="29.25" customHeight="1" x14ac:dyDescent="0.35">
      <c r="A76" s="44"/>
      <c r="B76" s="44"/>
      <c r="C76" s="84" t="s">
        <v>84</v>
      </c>
      <c r="D76" s="44"/>
      <c r="E76" s="44"/>
      <c r="F76" s="44"/>
      <c r="G76" s="44"/>
      <c r="H76" s="44"/>
      <c r="I76" s="44"/>
      <c r="J76" s="218"/>
      <c r="K76" s="28"/>
      <c r="L76" s="65">
        <f>SUM(L77:L155)</f>
        <v>0</v>
      </c>
      <c r="M76" s="44"/>
      <c r="N76" s="46">
        <f>SUM(N77:N155)</f>
        <v>0</v>
      </c>
      <c r="O76" s="44"/>
      <c r="P76" s="44"/>
      <c r="Q76" s="44"/>
      <c r="R76" s="66">
        <f>SUM(R77:R155)</f>
        <v>0</v>
      </c>
      <c r="S76" s="44"/>
      <c r="T76" s="66">
        <f>SUM(T77:T155)</f>
        <v>0</v>
      </c>
      <c r="U76" s="44"/>
      <c r="V76" s="66">
        <f>SUM(V77:V155)</f>
        <v>0</v>
      </c>
      <c r="W76" s="44"/>
      <c r="X76" s="44"/>
      <c r="AV76" s="11" t="s">
        <v>55</v>
      </c>
      <c r="AW76" s="11" t="s">
        <v>85</v>
      </c>
      <c r="BM76" s="16">
        <f>SUM(BM77:BM155)</f>
        <v>0</v>
      </c>
    </row>
    <row r="77" spans="1:67" s="1" customFormat="1" x14ac:dyDescent="0.3">
      <c r="A77" s="44"/>
      <c r="B77" s="44"/>
      <c r="C77" s="85" t="s">
        <v>62</v>
      </c>
      <c r="D77" s="85" t="s">
        <v>99</v>
      </c>
      <c r="E77" s="86" t="s">
        <v>196</v>
      </c>
      <c r="F77" s="86" t="s">
        <v>574</v>
      </c>
      <c r="G77" s="87" t="s">
        <v>197</v>
      </c>
      <c r="H77" s="64" t="s">
        <v>102</v>
      </c>
      <c r="I77" s="88">
        <v>1</v>
      </c>
      <c r="J77" s="219"/>
      <c r="K77" s="228"/>
      <c r="L77" s="67">
        <f t="shared" ref="L77:L108" si="0">ROUND(K77*I77,2)</f>
        <v>0</v>
      </c>
      <c r="M77" s="68">
        <v>0.21</v>
      </c>
      <c r="N77" s="47">
        <f t="shared" ref="N77:N108" si="1">L77*1.21</f>
        <v>0</v>
      </c>
      <c r="O77" s="69" t="s">
        <v>5</v>
      </c>
      <c r="P77" s="70" t="s">
        <v>29</v>
      </c>
      <c r="Q77" s="71">
        <v>0</v>
      </c>
      <c r="R77" s="71">
        <f t="shared" ref="R77:R121" si="2">Q77*I77</f>
        <v>0</v>
      </c>
      <c r="S77" s="71">
        <v>0</v>
      </c>
      <c r="T77" s="71">
        <f t="shared" ref="T77:T121" si="3">S77*I77</f>
        <v>0</v>
      </c>
      <c r="U77" s="71">
        <v>0</v>
      </c>
      <c r="V77" s="71">
        <f t="shared" ref="V77:V121" si="4">U77*I77</f>
        <v>0</v>
      </c>
      <c r="W77" s="44"/>
      <c r="X77" s="44"/>
      <c r="AT77" s="11" t="s">
        <v>103</v>
      </c>
      <c r="AV77" s="11" t="s">
        <v>99</v>
      </c>
      <c r="AW77" s="11" t="s">
        <v>56</v>
      </c>
      <c r="BA77" s="11" t="s">
        <v>104</v>
      </c>
      <c r="BG77" s="17">
        <f t="shared" ref="BG77:BG108" si="5">IF(P77="základní",L77,0)</f>
        <v>0</v>
      </c>
      <c r="BH77" s="17">
        <f t="shared" ref="BH77:BH108" si="6">IF(P77="snížená",L77,0)</f>
        <v>0</v>
      </c>
      <c r="BI77" s="17">
        <f t="shared" ref="BI77:BI108" si="7">IF(P77="zákl. přenesená",L77,0)</f>
        <v>0</v>
      </c>
      <c r="BJ77" s="17">
        <f t="shared" ref="BJ77:BJ108" si="8">IF(P77="sníž. přenesená",L77,0)</f>
        <v>0</v>
      </c>
      <c r="BK77" s="17">
        <f t="shared" ref="BK77:BK108" si="9">IF(P77="nulová",L77,0)</f>
        <v>0</v>
      </c>
      <c r="BL77" s="11" t="s">
        <v>62</v>
      </c>
      <c r="BM77" s="17">
        <f t="shared" ref="BM77:BM121" si="10">ROUND(K77*I77,2)</f>
        <v>0</v>
      </c>
      <c r="BN77" s="11" t="s">
        <v>103</v>
      </c>
      <c r="BO77" s="11" t="s">
        <v>64</v>
      </c>
    </row>
    <row r="78" spans="1:67" s="1" customFormat="1" x14ac:dyDescent="0.3">
      <c r="A78" s="44"/>
      <c r="B78" s="44"/>
      <c r="C78" s="85" t="s">
        <v>64</v>
      </c>
      <c r="D78" s="85" t="s">
        <v>99</v>
      </c>
      <c r="E78" s="86" t="s">
        <v>198</v>
      </c>
      <c r="F78" s="86" t="s">
        <v>578</v>
      </c>
      <c r="G78" s="87" t="s">
        <v>199</v>
      </c>
      <c r="H78" s="64" t="s">
        <v>102</v>
      </c>
      <c r="I78" s="88">
        <v>1</v>
      </c>
      <c r="J78" s="219"/>
      <c r="K78" s="228"/>
      <c r="L78" s="67">
        <f t="shared" si="0"/>
        <v>0</v>
      </c>
      <c r="M78" s="68">
        <v>0.21</v>
      </c>
      <c r="N78" s="47">
        <f t="shared" si="1"/>
        <v>0</v>
      </c>
      <c r="O78" s="69" t="s">
        <v>5</v>
      </c>
      <c r="P78" s="70" t="s">
        <v>29</v>
      </c>
      <c r="Q78" s="71">
        <v>0</v>
      </c>
      <c r="R78" s="71">
        <f t="shared" si="2"/>
        <v>0</v>
      </c>
      <c r="S78" s="71">
        <v>0</v>
      </c>
      <c r="T78" s="71">
        <f t="shared" si="3"/>
        <v>0</v>
      </c>
      <c r="U78" s="71">
        <v>0</v>
      </c>
      <c r="V78" s="71">
        <f t="shared" si="4"/>
        <v>0</v>
      </c>
      <c r="W78" s="44"/>
      <c r="X78" s="44"/>
      <c r="AT78" s="11" t="s">
        <v>103</v>
      </c>
      <c r="AV78" s="11" t="s">
        <v>99</v>
      </c>
      <c r="AW78" s="11" t="s">
        <v>56</v>
      </c>
      <c r="BA78" s="11" t="s">
        <v>104</v>
      </c>
      <c r="BG78" s="17">
        <f t="shared" si="5"/>
        <v>0</v>
      </c>
      <c r="BH78" s="17">
        <f t="shared" si="6"/>
        <v>0</v>
      </c>
      <c r="BI78" s="17">
        <f t="shared" si="7"/>
        <v>0</v>
      </c>
      <c r="BJ78" s="17">
        <f t="shared" si="8"/>
        <v>0</v>
      </c>
      <c r="BK78" s="17">
        <f t="shared" si="9"/>
        <v>0</v>
      </c>
      <c r="BL78" s="11" t="s">
        <v>62</v>
      </c>
      <c r="BM78" s="17">
        <f t="shared" si="10"/>
        <v>0</v>
      </c>
      <c r="BN78" s="11" t="s">
        <v>103</v>
      </c>
      <c r="BO78" s="11" t="s">
        <v>103</v>
      </c>
    </row>
    <row r="79" spans="1:67" s="1" customFormat="1" x14ac:dyDescent="0.3">
      <c r="A79" s="44"/>
      <c r="B79" s="44"/>
      <c r="C79" s="85" t="s">
        <v>107</v>
      </c>
      <c r="D79" s="85" t="s">
        <v>99</v>
      </c>
      <c r="E79" s="86" t="s">
        <v>200</v>
      </c>
      <c r="F79" s="86" t="s">
        <v>579</v>
      </c>
      <c r="G79" s="87" t="s">
        <v>201</v>
      </c>
      <c r="H79" s="64" t="s">
        <v>102</v>
      </c>
      <c r="I79" s="88">
        <v>1</v>
      </c>
      <c r="J79" s="219"/>
      <c r="K79" s="228"/>
      <c r="L79" s="67">
        <f t="shared" si="0"/>
        <v>0</v>
      </c>
      <c r="M79" s="68">
        <v>0.21</v>
      </c>
      <c r="N79" s="47">
        <f t="shared" si="1"/>
        <v>0</v>
      </c>
      <c r="O79" s="69" t="s">
        <v>5</v>
      </c>
      <c r="P79" s="70" t="s">
        <v>29</v>
      </c>
      <c r="Q79" s="71">
        <v>0</v>
      </c>
      <c r="R79" s="71">
        <f t="shared" si="2"/>
        <v>0</v>
      </c>
      <c r="S79" s="71">
        <v>0</v>
      </c>
      <c r="T79" s="71">
        <f t="shared" si="3"/>
        <v>0</v>
      </c>
      <c r="U79" s="71">
        <v>0</v>
      </c>
      <c r="V79" s="71">
        <f t="shared" si="4"/>
        <v>0</v>
      </c>
      <c r="W79" s="44"/>
      <c r="X79" s="44"/>
      <c r="AT79" s="11" t="s">
        <v>103</v>
      </c>
      <c r="AV79" s="11" t="s">
        <v>99</v>
      </c>
      <c r="AW79" s="11" t="s">
        <v>56</v>
      </c>
      <c r="BA79" s="11" t="s">
        <v>104</v>
      </c>
      <c r="BG79" s="17">
        <f t="shared" si="5"/>
        <v>0</v>
      </c>
      <c r="BH79" s="17">
        <f t="shared" si="6"/>
        <v>0</v>
      </c>
      <c r="BI79" s="17">
        <f t="shared" si="7"/>
        <v>0</v>
      </c>
      <c r="BJ79" s="17">
        <f t="shared" si="8"/>
        <v>0</v>
      </c>
      <c r="BK79" s="17">
        <f t="shared" si="9"/>
        <v>0</v>
      </c>
      <c r="BL79" s="11" t="s">
        <v>62</v>
      </c>
      <c r="BM79" s="17">
        <f t="shared" si="10"/>
        <v>0</v>
      </c>
      <c r="BN79" s="11" t="s">
        <v>103</v>
      </c>
      <c r="BO79" s="11" t="s">
        <v>109</v>
      </c>
    </row>
    <row r="80" spans="1:67" s="1" customFormat="1" x14ac:dyDescent="0.3">
      <c r="A80" s="44"/>
      <c r="B80" s="44"/>
      <c r="C80" s="85" t="s">
        <v>103</v>
      </c>
      <c r="D80" s="85" t="s">
        <v>99</v>
      </c>
      <c r="E80" s="86" t="s">
        <v>202</v>
      </c>
      <c r="F80" s="86" t="s">
        <v>576</v>
      </c>
      <c r="G80" s="87" t="s">
        <v>203</v>
      </c>
      <c r="H80" s="64" t="s">
        <v>102</v>
      </c>
      <c r="I80" s="88">
        <v>1</v>
      </c>
      <c r="J80" s="219"/>
      <c r="K80" s="228"/>
      <c r="L80" s="67">
        <f t="shared" si="0"/>
        <v>0</v>
      </c>
      <c r="M80" s="68">
        <v>0.21</v>
      </c>
      <c r="N80" s="47">
        <f t="shared" si="1"/>
        <v>0</v>
      </c>
      <c r="O80" s="69" t="s">
        <v>5</v>
      </c>
      <c r="P80" s="70" t="s">
        <v>29</v>
      </c>
      <c r="Q80" s="71">
        <v>0</v>
      </c>
      <c r="R80" s="71">
        <f t="shared" si="2"/>
        <v>0</v>
      </c>
      <c r="S80" s="71">
        <v>0</v>
      </c>
      <c r="T80" s="71">
        <f t="shared" si="3"/>
        <v>0</v>
      </c>
      <c r="U80" s="71">
        <v>0</v>
      </c>
      <c r="V80" s="71">
        <f t="shared" si="4"/>
        <v>0</v>
      </c>
      <c r="W80" s="44"/>
      <c r="X80" s="44"/>
      <c r="AT80" s="11" t="s">
        <v>103</v>
      </c>
      <c r="AV80" s="11" t="s">
        <v>99</v>
      </c>
      <c r="AW80" s="11" t="s">
        <v>56</v>
      </c>
      <c r="BA80" s="11" t="s">
        <v>104</v>
      </c>
      <c r="BG80" s="17">
        <f t="shared" si="5"/>
        <v>0</v>
      </c>
      <c r="BH80" s="17">
        <f t="shared" si="6"/>
        <v>0</v>
      </c>
      <c r="BI80" s="17">
        <f t="shared" si="7"/>
        <v>0</v>
      </c>
      <c r="BJ80" s="17">
        <f t="shared" si="8"/>
        <v>0</v>
      </c>
      <c r="BK80" s="17">
        <f t="shared" si="9"/>
        <v>0</v>
      </c>
      <c r="BL80" s="11" t="s">
        <v>62</v>
      </c>
      <c r="BM80" s="17">
        <f t="shared" si="10"/>
        <v>0</v>
      </c>
      <c r="BN80" s="11" t="s">
        <v>103</v>
      </c>
      <c r="BO80" s="11" t="s">
        <v>111</v>
      </c>
    </row>
    <row r="81" spans="1:67" s="1" customFormat="1" x14ac:dyDescent="0.3">
      <c r="A81" s="44"/>
      <c r="B81" s="44"/>
      <c r="C81" s="85" t="s">
        <v>112</v>
      </c>
      <c r="D81" s="85" t="s">
        <v>99</v>
      </c>
      <c r="E81" s="86" t="s">
        <v>204</v>
      </c>
      <c r="F81" s="86" t="s">
        <v>577</v>
      </c>
      <c r="G81" s="87" t="s">
        <v>205</v>
      </c>
      <c r="H81" s="64" t="s">
        <v>102</v>
      </c>
      <c r="I81" s="88">
        <v>3</v>
      </c>
      <c r="J81" s="219"/>
      <c r="K81" s="228"/>
      <c r="L81" s="67">
        <f t="shared" si="0"/>
        <v>0</v>
      </c>
      <c r="M81" s="68">
        <v>0.21</v>
      </c>
      <c r="N81" s="47">
        <f t="shared" si="1"/>
        <v>0</v>
      </c>
      <c r="O81" s="69" t="s">
        <v>5</v>
      </c>
      <c r="P81" s="70" t="s">
        <v>29</v>
      </c>
      <c r="Q81" s="71">
        <v>0</v>
      </c>
      <c r="R81" s="71">
        <f t="shared" si="2"/>
        <v>0</v>
      </c>
      <c r="S81" s="71">
        <v>0</v>
      </c>
      <c r="T81" s="71">
        <f t="shared" si="3"/>
        <v>0</v>
      </c>
      <c r="U81" s="71">
        <v>0</v>
      </c>
      <c r="V81" s="71">
        <f t="shared" si="4"/>
        <v>0</v>
      </c>
      <c r="W81" s="44"/>
      <c r="X81" s="44"/>
      <c r="AT81" s="11" t="s">
        <v>103</v>
      </c>
      <c r="AV81" s="11" t="s">
        <v>99</v>
      </c>
      <c r="AW81" s="11" t="s">
        <v>56</v>
      </c>
      <c r="BA81" s="11" t="s">
        <v>104</v>
      </c>
      <c r="BG81" s="17">
        <f t="shared" si="5"/>
        <v>0</v>
      </c>
      <c r="BH81" s="17">
        <f t="shared" si="6"/>
        <v>0</v>
      </c>
      <c r="BI81" s="17">
        <f t="shared" si="7"/>
        <v>0</v>
      </c>
      <c r="BJ81" s="17">
        <f t="shared" si="8"/>
        <v>0</v>
      </c>
      <c r="BK81" s="17">
        <f t="shared" si="9"/>
        <v>0</v>
      </c>
      <c r="BL81" s="11" t="s">
        <v>62</v>
      </c>
      <c r="BM81" s="17">
        <f t="shared" si="10"/>
        <v>0</v>
      </c>
      <c r="BN81" s="11" t="s">
        <v>103</v>
      </c>
      <c r="BO81" s="11" t="s">
        <v>114</v>
      </c>
    </row>
    <row r="82" spans="1:67" s="1" customFormat="1" x14ac:dyDescent="0.3">
      <c r="A82" s="44"/>
      <c r="B82" s="44"/>
      <c r="C82" s="85" t="s">
        <v>109</v>
      </c>
      <c r="D82" s="85" t="s">
        <v>99</v>
      </c>
      <c r="E82" s="86" t="s">
        <v>206</v>
      </c>
      <c r="F82" s="86" t="s">
        <v>577</v>
      </c>
      <c r="G82" s="87" t="s">
        <v>205</v>
      </c>
      <c r="H82" s="64" t="s">
        <v>102</v>
      </c>
      <c r="I82" s="88">
        <v>1</v>
      </c>
      <c r="J82" s="219"/>
      <c r="K82" s="228"/>
      <c r="L82" s="67">
        <f t="shared" si="0"/>
        <v>0</v>
      </c>
      <c r="M82" s="68">
        <v>0.21</v>
      </c>
      <c r="N82" s="47">
        <f t="shared" si="1"/>
        <v>0</v>
      </c>
      <c r="O82" s="69" t="s">
        <v>5</v>
      </c>
      <c r="P82" s="70" t="s">
        <v>29</v>
      </c>
      <c r="Q82" s="71">
        <v>0</v>
      </c>
      <c r="R82" s="71">
        <f t="shared" si="2"/>
        <v>0</v>
      </c>
      <c r="S82" s="71">
        <v>0</v>
      </c>
      <c r="T82" s="71">
        <f t="shared" si="3"/>
        <v>0</v>
      </c>
      <c r="U82" s="71">
        <v>0</v>
      </c>
      <c r="V82" s="71">
        <f t="shared" si="4"/>
        <v>0</v>
      </c>
      <c r="W82" s="44"/>
      <c r="X82" s="44"/>
      <c r="AT82" s="11" t="s">
        <v>103</v>
      </c>
      <c r="AV82" s="11" t="s">
        <v>99</v>
      </c>
      <c r="AW82" s="11" t="s">
        <v>56</v>
      </c>
      <c r="BA82" s="11" t="s">
        <v>104</v>
      </c>
      <c r="BG82" s="17">
        <f t="shared" si="5"/>
        <v>0</v>
      </c>
      <c r="BH82" s="17">
        <f t="shared" si="6"/>
        <v>0</v>
      </c>
      <c r="BI82" s="17">
        <f t="shared" si="7"/>
        <v>0</v>
      </c>
      <c r="BJ82" s="17">
        <f t="shared" si="8"/>
        <v>0</v>
      </c>
      <c r="BK82" s="17">
        <f t="shared" si="9"/>
        <v>0</v>
      </c>
      <c r="BL82" s="11" t="s">
        <v>62</v>
      </c>
      <c r="BM82" s="17">
        <f t="shared" si="10"/>
        <v>0</v>
      </c>
      <c r="BN82" s="11" t="s">
        <v>103</v>
      </c>
      <c r="BO82" s="11" t="s">
        <v>116</v>
      </c>
    </row>
    <row r="83" spans="1:67" s="1" customFormat="1" x14ac:dyDescent="0.3">
      <c r="A83" s="44"/>
      <c r="B83" s="44"/>
      <c r="C83" s="85" t="s">
        <v>117</v>
      </c>
      <c r="D83" s="85" t="s">
        <v>99</v>
      </c>
      <c r="E83" s="86" t="s">
        <v>207</v>
      </c>
      <c r="F83" s="86" t="s">
        <v>580</v>
      </c>
      <c r="G83" s="87" t="s">
        <v>208</v>
      </c>
      <c r="H83" s="64" t="s">
        <v>102</v>
      </c>
      <c r="I83" s="88">
        <v>1</v>
      </c>
      <c r="J83" s="219"/>
      <c r="K83" s="228"/>
      <c r="L83" s="67">
        <f t="shared" si="0"/>
        <v>0</v>
      </c>
      <c r="M83" s="68">
        <v>0.21</v>
      </c>
      <c r="N83" s="47">
        <f t="shared" si="1"/>
        <v>0</v>
      </c>
      <c r="O83" s="69" t="s">
        <v>5</v>
      </c>
      <c r="P83" s="70" t="s">
        <v>29</v>
      </c>
      <c r="Q83" s="71">
        <v>0</v>
      </c>
      <c r="R83" s="71">
        <f t="shared" si="2"/>
        <v>0</v>
      </c>
      <c r="S83" s="71">
        <v>0</v>
      </c>
      <c r="T83" s="71">
        <f t="shared" si="3"/>
        <v>0</v>
      </c>
      <c r="U83" s="71">
        <v>0</v>
      </c>
      <c r="V83" s="71">
        <f t="shared" si="4"/>
        <v>0</v>
      </c>
      <c r="W83" s="44"/>
      <c r="X83" s="44"/>
      <c r="AT83" s="11" t="s">
        <v>103</v>
      </c>
      <c r="AV83" s="11" t="s">
        <v>99</v>
      </c>
      <c r="AW83" s="11" t="s">
        <v>56</v>
      </c>
      <c r="BA83" s="11" t="s">
        <v>104</v>
      </c>
      <c r="BG83" s="17">
        <f t="shared" si="5"/>
        <v>0</v>
      </c>
      <c r="BH83" s="17">
        <f t="shared" si="6"/>
        <v>0</v>
      </c>
      <c r="BI83" s="17">
        <f t="shared" si="7"/>
        <v>0</v>
      </c>
      <c r="BJ83" s="17">
        <f t="shared" si="8"/>
        <v>0</v>
      </c>
      <c r="BK83" s="17">
        <f t="shared" si="9"/>
        <v>0</v>
      </c>
      <c r="BL83" s="11" t="s">
        <v>62</v>
      </c>
      <c r="BM83" s="17">
        <f t="shared" si="10"/>
        <v>0</v>
      </c>
      <c r="BN83" s="11" t="s">
        <v>103</v>
      </c>
      <c r="BO83" s="11" t="s">
        <v>119</v>
      </c>
    </row>
    <row r="84" spans="1:67" s="1" customFormat="1" x14ac:dyDescent="0.3">
      <c r="A84" s="44"/>
      <c r="B84" s="44"/>
      <c r="C84" s="85" t="s">
        <v>111</v>
      </c>
      <c r="D84" s="85" t="s">
        <v>99</v>
      </c>
      <c r="E84" s="86" t="s">
        <v>209</v>
      </c>
      <c r="F84" s="86" t="s">
        <v>581</v>
      </c>
      <c r="G84" s="87" t="s">
        <v>210</v>
      </c>
      <c r="H84" s="64" t="s">
        <v>102</v>
      </c>
      <c r="I84" s="88">
        <v>2</v>
      </c>
      <c r="J84" s="219"/>
      <c r="K84" s="228"/>
      <c r="L84" s="67">
        <f t="shared" si="0"/>
        <v>0</v>
      </c>
      <c r="M84" s="68">
        <v>0.21</v>
      </c>
      <c r="N84" s="47">
        <f t="shared" si="1"/>
        <v>0</v>
      </c>
      <c r="O84" s="69" t="s">
        <v>5</v>
      </c>
      <c r="P84" s="70" t="s">
        <v>29</v>
      </c>
      <c r="Q84" s="71">
        <v>0</v>
      </c>
      <c r="R84" s="71">
        <f t="shared" si="2"/>
        <v>0</v>
      </c>
      <c r="S84" s="71">
        <v>0</v>
      </c>
      <c r="T84" s="71">
        <f t="shared" si="3"/>
        <v>0</v>
      </c>
      <c r="U84" s="71">
        <v>0</v>
      </c>
      <c r="V84" s="71">
        <f t="shared" si="4"/>
        <v>0</v>
      </c>
      <c r="W84" s="44"/>
      <c r="X84" s="44"/>
      <c r="AT84" s="11" t="s">
        <v>103</v>
      </c>
      <c r="AV84" s="11" t="s">
        <v>99</v>
      </c>
      <c r="AW84" s="11" t="s">
        <v>56</v>
      </c>
      <c r="BA84" s="11" t="s">
        <v>104</v>
      </c>
      <c r="BG84" s="17">
        <f t="shared" si="5"/>
        <v>0</v>
      </c>
      <c r="BH84" s="17">
        <f t="shared" si="6"/>
        <v>0</v>
      </c>
      <c r="BI84" s="17">
        <f t="shared" si="7"/>
        <v>0</v>
      </c>
      <c r="BJ84" s="17">
        <f t="shared" si="8"/>
        <v>0</v>
      </c>
      <c r="BK84" s="17">
        <f t="shared" si="9"/>
        <v>0</v>
      </c>
      <c r="BL84" s="11" t="s">
        <v>62</v>
      </c>
      <c r="BM84" s="17">
        <f t="shared" si="10"/>
        <v>0</v>
      </c>
      <c r="BN84" s="11" t="s">
        <v>103</v>
      </c>
      <c r="BO84" s="11" t="s">
        <v>122</v>
      </c>
    </row>
    <row r="85" spans="1:67" s="1" customFormat="1" x14ac:dyDescent="0.3">
      <c r="A85" s="44"/>
      <c r="B85" s="44"/>
      <c r="C85" s="85" t="s">
        <v>123</v>
      </c>
      <c r="D85" s="85" t="s">
        <v>99</v>
      </c>
      <c r="E85" s="86" t="s">
        <v>211</v>
      </c>
      <c r="F85" s="86" t="s">
        <v>575</v>
      </c>
      <c r="G85" s="87" t="s">
        <v>212</v>
      </c>
      <c r="H85" s="64" t="s">
        <v>102</v>
      </c>
      <c r="I85" s="88">
        <v>1</v>
      </c>
      <c r="J85" s="219"/>
      <c r="K85" s="228"/>
      <c r="L85" s="67">
        <f t="shared" si="0"/>
        <v>0</v>
      </c>
      <c r="M85" s="68">
        <v>0.21</v>
      </c>
      <c r="N85" s="47">
        <f t="shared" si="1"/>
        <v>0</v>
      </c>
      <c r="O85" s="69" t="s">
        <v>5</v>
      </c>
      <c r="P85" s="70" t="s">
        <v>29</v>
      </c>
      <c r="Q85" s="71">
        <v>0</v>
      </c>
      <c r="R85" s="71">
        <f t="shared" si="2"/>
        <v>0</v>
      </c>
      <c r="S85" s="71">
        <v>0</v>
      </c>
      <c r="T85" s="71">
        <f t="shared" si="3"/>
        <v>0</v>
      </c>
      <c r="U85" s="71">
        <v>0</v>
      </c>
      <c r="V85" s="71">
        <f t="shared" si="4"/>
        <v>0</v>
      </c>
      <c r="W85" s="44"/>
      <c r="X85" s="44"/>
      <c r="AT85" s="11" t="s">
        <v>103</v>
      </c>
      <c r="AV85" s="11" t="s">
        <v>99</v>
      </c>
      <c r="AW85" s="11" t="s">
        <v>56</v>
      </c>
      <c r="BA85" s="11" t="s">
        <v>104</v>
      </c>
      <c r="BG85" s="17">
        <f t="shared" si="5"/>
        <v>0</v>
      </c>
      <c r="BH85" s="17">
        <f t="shared" si="6"/>
        <v>0</v>
      </c>
      <c r="BI85" s="17">
        <f t="shared" si="7"/>
        <v>0</v>
      </c>
      <c r="BJ85" s="17">
        <f t="shared" si="8"/>
        <v>0</v>
      </c>
      <c r="BK85" s="17">
        <f t="shared" si="9"/>
        <v>0</v>
      </c>
      <c r="BL85" s="11" t="s">
        <v>62</v>
      </c>
      <c r="BM85" s="17">
        <f t="shared" si="10"/>
        <v>0</v>
      </c>
      <c r="BN85" s="11" t="s">
        <v>103</v>
      </c>
      <c r="BO85" s="11" t="s">
        <v>126</v>
      </c>
    </row>
    <row r="86" spans="1:67" s="1" customFormat="1" x14ac:dyDescent="0.3">
      <c r="A86" s="44"/>
      <c r="B86" s="44"/>
      <c r="C86" s="85" t="s">
        <v>114</v>
      </c>
      <c r="D86" s="85" t="s">
        <v>99</v>
      </c>
      <c r="E86" s="86" t="s">
        <v>213</v>
      </c>
      <c r="F86" s="86" t="s">
        <v>575</v>
      </c>
      <c r="G86" s="87" t="s">
        <v>212</v>
      </c>
      <c r="H86" s="64" t="s">
        <v>102</v>
      </c>
      <c r="I86" s="88">
        <v>1</v>
      </c>
      <c r="J86" s="219"/>
      <c r="K86" s="228"/>
      <c r="L86" s="67">
        <f t="shared" si="0"/>
        <v>0</v>
      </c>
      <c r="M86" s="68">
        <v>0.21</v>
      </c>
      <c r="N86" s="47">
        <f t="shared" si="1"/>
        <v>0</v>
      </c>
      <c r="O86" s="69" t="s">
        <v>5</v>
      </c>
      <c r="P86" s="70" t="s">
        <v>29</v>
      </c>
      <c r="Q86" s="71">
        <v>0</v>
      </c>
      <c r="R86" s="71">
        <f t="shared" si="2"/>
        <v>0</v>
      </c>
      <c r="S86" s="71">
        <v>0</v>
      </c>
      <c r="T86" s="71">
        <f t="shared" si="3"/>
        <v>0</v>
      </c>
      <c r="U86" s="71">
        <v>0</v>
      </c>
      <c r="V86" s="71">
        <f t="shared" si="4"/>
        <v>0</v>
      </c>
      <c r="W86" s="44"/>
      <c r="X86" s="44"/>
      <c r="AT86" s="11" t="s">
        <v>103</v>
      </c>
      <c r="AV86" s="11" t="s">
        <v>99</v>
      </c>
      <c r="AW86" s="11" t="s">
        <v>56</v>
      </c>
      <c r="BA86" s="11" t="s">
        <v>104</v>
      </c>
      <c r="BG86" s="17">
        <f t="shared" si="5"/>
        <v>0</v>
      </c>
      <c r="BH86" s="17">
        <f t="shared" si="6"/>
        <v>0</v>
      </c>
      <c r="BI86" s="17">
        <f t="shared" si="7"/>
        <v>0</v>
      </c>
      <c r="BJ86" s="17">
        <f t="shared" si="8"/>
        <v>0</v>
      </c>
      <c r="BK86" s="17">
        <f t="shared" si="9"/>
        <v>0</v>
      </c>
      <c r="BL86" s="11" t="s">
        <v>62</v>
      </c>
      <c r="BM86" s="17">
        <f t="shared" si="10"/>
        <v>0</v>
      </c>
      <c r="BN86" s="11" t="s">
        <v>103</v>
      </c>
      <c r="BO86" s="11" t="s">
        <v>129</v>
      </c>
    </row>
    <row r="87" spans="1:67" s="1" customFormat="1" x14ac:dyDescent="0.3">
      <c r="A87" s="44"/>
      <c r="B87" s="44"/>
      <c r="C87" s="85" t="s">
        <v>130</v>
      </c>
      <c r="D87" s="85" t="s">
        <v>99</v>
      </c>
      <c r="E87" s="86" t="s">
        <v>214</v>
      </c>
      <c r="F87" s="86" t="s">
        <v>571</v>
      </c>
      <c r="G87" s="87" t="s">
        <v>215</v>
      </c>
      <c r="H87" s="64" t="s">
        <v>102</v>
      </c>
      <c r="I87" s="88">
        <v>1</v>
      </c>
      <c r="J87" s="219"/>
      <c r="K87" s="228"/>
      <c r="L87" s="67">
        <f t="shared" si="0"/>
        <v>0</v>
      </c>
      <c r="M87" s="68">
        <v>0.21</v>
      </c>
      <c r="N87" s="47">
        <f t="shared" si="1"/>
        <v>0</v>
      </c>
      <c r="O87" s="69" t="s">
        <v>5</v>
      </c>
      <c r="P87" s="70" t="s">
        <v>29</v>
      </c>
      <c r="Q87" s="71">
        <v>0</v>
      </c>
      <c r="R87" s="71">
        <f t="shared" si="2"/>
        <v>0</v>
      </c>
      <c r="S87" s="71">
        <v>0</v>
      </c>
      <c r="T87" s="71">
        <f t="shared" si="3"/>
        <v>0</v>
      </c>
      <c r="U87" s="71">
        <v>0</v>
      </c>
      <c r="V87" s="71">
        <f t="shared" si="4"/>
        <v>0</v>
      </c>
      <c r="W87" s="44"/>
      <c r="X87" s="44"/>
      <c r="AT87" s="11" t="s">
        <v>103</v>
      </c>
      <c r="AV87" s="11" t="s">
        <v>99</v>
      </c>
      <c r="AW87" s="11" t="s">
        <v>56</v>
      </c>
      <c r="BA87" s="11" t="s">
        <v>104</v>
      </c>
      <c r="BG87" s="17">
        <f t="shared" si="5"/>
        <v>0</v>
      </c>
      <c r="BH87" s="17">
        <f t="shared" si="6"/>
        <v>0</v>
      </c>
      <c r="BI87" s="17">
        <f t="shared" si="7"/>
        <v>0</v>
      </c>
      <c r="BJ87" s="17">
        <f t="shared" si="8"/>
        <v>0</v>
      </c>
      <c r="BK87" s="17">
        <f t="shared" si="9"/>
        <v>0</v>
      </c>
      <c r="BL87" s="11" t="s">
        <v>62</v>
      </c>
      <c r="BM87" s="17">
        <f t="shared" si="10"/>
        <v>0</v>
      </c>
      <c r="BN87" s="11" t="s">
        <v>103</v>
      </c>
      <c r="BO87" s="11" t="s">
        <v>133</v>
      </c>
    </row>
    <row r="88" spans="1:67" s="1" customFormat="1" x14ac:dyDescent="0.3">
      <c r="A88" s="44"/>
      <c r="B88" s="44"/>
      <c r="C88" s="85" t="s">
        <v>116</v>
      </c>
      <c r="D88" s="85" t="s">
        <v>99</v>
      </c>
      <c r="E88" s="86" t="s">
        <v>216</v>
      </c>
      <c r="F88" s="86" t="s">
        <v>578</v>
      </c>
      <c r="G88" s="87" t="s">
        <v>217</v>
      </c>
      <c r="H88" s="64" t="s">
        <v>102</v>
      </c>
      <c r="I88" s="88">
        <v>1</v>
      </c>
      <c r="J88" s="219"/>
      <c r="K88" s="228"/>
      <c r="L88" s="67">
        <f t="shared" si="0"/>
        <v>0</v>
      </c>
      <c r="M88" s="68">
        <v>0.21</v>
      </c>
      <c r="N88" s="47">
        <f t="shared" si="1"/>
        <v>0</v>
      </c>
      <c r="O88" s="69" t="s">
        <v>5</v>
      </c>
      <c r="P88" s="70" t="s">
        <v>29</v>
      </c>
      <c r="Q88" s="71">
        <v>0</v>
      </c>
      <c r="R88" s="71">
        <f t="shared" si="2"/>
        <v>0</v>
      </c>
      <c r="S88" s="71">
        <v>0</v>
      </c>
      <c r="T88" s="71">
        <f t="shared" si="3"/>
        <v>0</v>
      </c>
      <c r="U88" s="71">
        <v>0</v>
      </c>
      <c r="V88" s="71">
        <f t="shared" si="4"/>
        <v>0</v>
      </c>
      <c r="W88" s="44"/>
      <c r="X88" s="44"/>
      <c r="AT88" s="11" t="s">
        <v>103</v>
      </c>
      <c r="AV88" s="11" t="s">
        <v>99</v>
      </c>
      <c r="AW88" s="11" t="s">
        <v>56</v>
      </c>
      <c r="BA88" s="11" t="s">
        <v>104</v>
      </c>
      <c r="BG88" s="17">
        <f t="shared" si="5"/>
        <v>0</v>
      </c>
      <c r="BH88" s="17">
        <f t="shared" si="6"/>
        <v>0</v>
      </c>
      <c r="BI88" s="17">
        <f t="shared" si="7"/>
        <v>0</v>
      </c>
      <c r="BJ88" s="17">
        <f t="shared" si="8"/>
        <v>0</v>
      </c>
      <c r="BK88" s="17">
        <f t="shared" si="9"/>
        <v>0</v>
      </c>
      <c r="BL88" s="11" t="s">
        <v>62</v>
      </c>
      <c r="BM88" s="17">
        <f t="shared" si="10"/>
        <v>0</v>
      </c>
      <c r="BN88" s="11" t="s">
        <v>103</v>
      </c>
      <c r="BO88" s="11" t="s">
        <v>136</v>
      </c>
    </row>
    <row r="89" spans="1:67" s="1" customFormat="1" x14ac:dyDescent="0.3">
      <c r="A89" s="44"/>
      <c r="B89" s="44"/>
      <c r="C89" s="85" t="s">
        <v>137</v>
      </c>
      <c r="D89" s="85" t="s">
        <v>99</v>
      </c>
      <c r="E89" s="86" t="s">
        <v>218</v>
      </c>
      <c r="F89" s="86" t="s">
        <v>580</v>
      </c>
      <c r="G89" s="87" t="s">
        <v>210</v>
      </c>
      <c r="H89" s="64" t="s">
        <v>102</v>
      </c>
      <c r="I89" s="88">
        <v>2</v>
      </c>
      <c r="J89" s="219"/>
      <c r="K89" s="228"/>
      <c r="L89" s="67">
        <f t="shared" si="0"/>
        <v>0</v>
      </c>
      <c r="M89" s="68">
        <v>0.21</v>
      </c>
      <c r="N89" s="47">
        <f t="shared" si="1"/>
        <v>0</v>
      </c>
      <c r="O89" s="69" t="s">
        <v>5</v>
      </c>
      <c r="P89" s="70" t="s">
        <v>29</v>
      </c>
      <c r="Q89" s="71">
        <v>0</v>
      </c>
      <c r="R89" s="71">
        <f t="shared" si="2"/>
        <v>0</v>
      </c>
      <c r="S89" s="71">
        <v>0</v>
      </c>
      <c r="T89" s="71">
        <f t="shared" si="3"/>
        <v>0</v>
      </c>
      <c r="U89" s="71">
        <v>0</v>
      </c>
      <c r="V89" s="71">
        <f t="shared" si="4"/>
        <v>0</v>
      </c>
      <c r="W89" s="44"/>
      <c r="X89" s="44"/>
      <c r="AT89" s="11" t="s">
        <v>103</v>
      </c>
      <c r="AV89" s="11" t="s">
        <v>99</v>
      </c>
      <c r="AW89" s="11" t="s">
        <v>56</v>
      </c>
      <c r="BA89" s="11" t="s">
        <v>104</v>
      </c>
      <c r="BG89" s="17">
        <f t="shared" si="5"/>
        <v>0</v>
      </c>
      <c r="BH89" s="17">
        <f t="shared" si="6"/>
        <v>0</v>
      </c>
      <c r="BI89" s="17">
        <f t="shared" si="7"/>
        <v>0</v>
      </c>
      <c r="BJ89" s="17">
        <f t="shared" si="8"/>
        <v>0</v>
      </c>
      <c r="BK89" s="17">
        <f t="shared" si="9"/>
        <v>0</v>
      </c>
      <c r="BL89" s="11" t="s">
        <v>62</v>
      </c>
      <c r="BM89" s="17">
        <f t="shared" si="10"/>
        <v>0</v>
      </c>
      <c r="BN89" s="11" t="s">
        <v>103</v>
      </c>
      <c r="BO89" s="11" t="s">
        <v>140</v>
      </c>
    </row>
    <row r="90" spans="1:67" s="1" customFormat="1" x14ac:dyDescent="0.3">
      <c r="A90" s="44"/>
      <c r="B90" s="44"/>
      <c r="C90" s="85" t="s">
        <v>119</v>
      </c>
      <c r="D90" s="85" t="s">
        <v>99</v>
      </c>
      <c r="E90" s="86" t="s">
        <v>219</v>
      </c>
      <c r="F90" s="86" t="s">
        <v>580</v>
      </c>
      <c r="G90" s="87" t="s">
        <v>208</v>
      </c>
      <c r="H90" s="64" t="s">
        <v>102</v>
      </c>
      <c r="I90" s="88">
        <v>1</v>
      </c>
      <c r="J90" s="219"/>
      <c r="K90" s="228"/>
      <c r="L90" s="67">
        <f t="shared" si="0"/>
        <v>0</v>
      </c>
      <c r="M90" s="68">
        <v>0.21</v>
      </c>
      <c r="N90" s="47">
        <f t="shared" si="1"/>
        <v>0</v>
      </c>
      <c r="O90" s="69" t="s">
        <v>5</v>
      </c>
      <c r="P90" s="70" t="s">
        <v>29</v>
      </c>
      <c r="Q90" s="71">
        <v>0</v>
      </c>
      <c r="R90" s="71">
        <f t="shared" si="2"/>
        <v>0</v>
      </c>
      <c r="S90" s="71">
        <v>0</v>
      </c>
      <c r="T90" s="71">
        <f t="shared" si="3"/>
        <v>0</v>
      </c>
      <c r="U90" s="71">
        <v>0</v>
      </c>
      <c r="V90" s="71">
        <f t="shared" si="4"/>
        <v>0</v>
      </c>
      <c r="W90" s="44"/>
      <c r="X90" s="44"/>
      <c r="AT90" s="11" t="s">
        <v>103</v>
      </c>
      <c r="AV90" s="11" t="s">
        <v>99</v>
      </c>
      <c r="AW90" s="11" t="s">
        <v>56</v>
      </c>
      <c r="BA90" s="11" t="s">
        <v>104</v>
      </c>
      <c r="BG90" s="17">
        <f t="shared" si="5"/>
        <v>0</v>
      </c>
      <c r="BH90" s="17">
        <f t="shared" si="6"/>
        <v>0</v>
      </c>
      <c r="BI90" s="17">
        <f t="shared" si="7"/>
        <v>0</v>
      </c>
      <c r="BJ90" s="17">
        <f t="shared" si="8"/>
        <v>0</v>
      </c>
      <c r="BK90" s="17">
        <f t="shared" si="9"/>
        <v>0</v>
      </c>
      <c r="BL90" s="11" t="s">
        <v>62</v>
      </c>
      <c r="BM90" s="17">
        <f t="shared" si="10"/>
        <v>0</v>
      </c>
      <c r="BN90" s="11" t="s">
        <v>103</v>
      </c>
      <c r="BO90" s="11" t="s">
        <v>143</v>
      </c>
    </row>
    <row r="91" spans="1:67" s="1" customFormat="1" x14ac:dyDescent="0.3">
      <c r="A91" s="44"/>
      <c r="B91" s="44"/>
      <c r="C91" s="85" t="s">
        <v>11</v>
      </c>
      <c r="D91" s="85" t="s">
        <v>99</v>
      </c>
      <c r="E91" s="86" t="s">
        <v>220</v>
      </c>
      <c r="F91" s="86" t="s">
        <v>571</v>
      </c>
      <c r="G91" s="87" t="s">
        <v>221</v>
      </c>
      <c r="H91" s="64" t="s">
        <v>102</v>
      </c>
      <c r="I91" s="88">
        <v>1</v>
      </c>
      <c r="J91" s="219"/>
      <c r="K91" s="228"/>
      <c r="L91" s="67">
        <f t="shared" si="0"/>
        <v>0</v>
      </c>
      <c r="M91" s="68">
        <v>0.21</v>
      </c>
      <c r="N91" s="47">
        <f t="shared" si="1"/>
        <v>0</v>
      </c>
      <c r="O91" s="69" t="s">
        <v>5</v>
      </c>
      <c r="P91" s="70" t="s">
        <v>29</v>
      </c>
      <c r="Q91" s="71">
        <v>0</v>
      </c>
      <c r="R91" s="71">
        <f t="shared" si="2"/>
        <v>0</v>
      </c>
      <c r="S91" s="71">
        <v>0</v>
      </c>
      <c r="T91" s="71">
        <f t="shared" si="3"/>
        <v>0</v>
      </c>
      <c r="U91" s="71">
        <v>0</v>
      </c>
      <c r="V91" s="71">
        <f t="shared" si="4"/>
        <v>0</v>
      </c>
      <c r="W91" s="44"/>
      <c r="X91" s="44"/>
      <c r="AT91" s="11" t="s">
        <v>103</v>
      </c>
      <c r="AV91" s="11" t="s">
        <v>99</v>
      </c>
      <c r="AW91" s="11" t="s">
        <v>56</v>
      </c>
      <c r="BA91" s="11" t="s">
        <v>104</v>
      </c>
      <c r="BG91" s="17">
        <f t="shared" si="5"/>
        <v>0</v>
      </c>
      <c r="BH91" s="17">
        <f t="shared" si="6"/>
        <v>0</v>
      </c>
      <c r="BI91" s="17">
        <f t="shared" si="7"/>
        <v>0</v>
      </c>
      <c r="BJ91" s="17">
        <f t="shared" si="8"/>
        <v>0</v>
      </c>
      <c r="BK91" s="17">
        <f t="shared" si="9"/>
        <v>0</v>
      </c>
      <c r="BL91" s="11" t="s">
        <v>62</v>
      </c>
      <c r="BM91" s="17">
        <f t="shared" si="10"/>
        <v>0</v>
      </c>
      <c r="BN91" s="11" t="s">
        <v>103</v>
      </c>
      <c r="BO91" s="11" t="s">
        <v>146</v>
      </c>
    </row>
    <row r="92" spans="1:67" s="1" customFormat="1" x14ac:dyDescent="0.3">
      <c r="A92" s="44"/>
      <c r="B92" s="44"/>
      <c r="C92" s="85" t="s">
        <v>122</v>
      </c>
      <c r="D92" s="85" t="s">
        <v>99</v>
      </c>
      <c r="E92" s="86" t="s">
        <v>222</v>
      </c>
      <c r="F92" s="86" t="s">
        <v>575</v>
      </c>
      <c r="G92" s="87" t="s">
        <v>212</v>
      </c>
      <c r="H92" s="64" t="s">
        <v>102</v>
      </c>
      <c r="I92" s="88">
        <v>1</v>
      </c>
      <c r="J92" s="219"/>
      <c r="K92" s="228"/>
      <c r="L92" s="67">
        <f t="shared" si="0"/>
        <v>0</v>
      </c>
      <c r="M92" s="68">
        <v>0.21</v>
      </c>
      <c r="N92" s="47">
        <f t="shared" si="1"/>
        <v>0</v>
      </c>
      <c r="O92" s="69" t="s">
        <v>5</v>
      </c>
      <c r="P92" s="70" t="s">
        <v>29</v>
      </c>
      <c r="Q92" s="71">
        <v>0</v>
      </c>
      <c r="R92" s="71">
        <f t="shared" si="2"/>
        <v>0</v>
      </c>
      <c r="S92" s="71">
        <v>0</v>
      </c>
      <c r="T92" s="71">
        <f t="shared" si="3"/>
        <v>0</v>
      </c>
      <c r="U92" s="71">
        <v>0</v>
      </c>
      <c r="V92" s="71">
        <f t="shared" si="4"/>
        <v>0</v>
      </c>
      <c r="W92" s="44"/>
      <c r="X92" s="44"/>
      <c r="AT92" s="11" t="s">
        <v>103</v>
      </c>
      <c r="AV92" s="11" t="s">
        <v>99</v>
      </c>
      <c r="AW92" s="11" t="s">
        <v>56</v>
      </c>
      <c r="BA92" s="11" t="s">
        <v>104</v>
      </c>
      <c r="BG92" s="17">
        <f t="shared" si="5"/>
        <v>0</v>
      </c>
      <c r="BH92" s="17">
        <f t="shared" si="6"/>
        <v>0</v>
      </c>
      <c r="BI92" s="17">
        <f t="shared" si="7"/>
        <v>0</v>
      </c>
      <c r="BJ92" s="17">
        <f t="shared" si="8"/>
        <v>0</v>
      </c>
      <c r="BK92" s="17">
        <f t="shared" si="9"/>
        <v>0</v>
      </c>
      <c r="BL92" s="11" t="s">
        <v>62</v>
      </c>
      <c r="BM92" s="17">
        <f t="shared" si="10"/>
        <v>0</v>
      </c>
      <c r="BN92" s="11" t="s">
        <v>103</v>
      </c>
      <c r="BO92" s="11" t="s">
        <v>149</v>
      </c>
    </row>
    <row r="93" spans="1:67" s="1" customFormat="1" x14ac:dyDescent="0.3">
      <c r="A93" s="44"/>
      <c r="B93" s="44"/>
      <c r="C93" s="85" t="s">
        <v>150</v>
      </c>
      <c r="D93" s="85" t="s">
        <v>99</v>
      </c>
      <c r="E93" s="86" t="s">
        <v>223</v>
      </c>
      <c r="F93" s="86" t="s">
        <v>575</v>
      </c>
      <c r="G93" s="87" t="s">
        <v>212</v>
      </c>
      <c r="H93" s="64" t="s">
        <v>102</v>
      </c>
      <c r="I93" s="88">
        <v>1</v>
      </c>
      <c r="J93" s="219"/>
      <c r="K93" s="228"/>
      <c r="L93" s="67">
        <f t="shared" si="0"/>
        <v>0</v>
      </c>
      <c r="M93" s="68">
        <v>0.21</v>
      </c>
      <c r="N93" s="47">
        <f t="shared" si="1"/>
        <v>0</v>
      </c>
      <c r="O93" s="69" t="s">
        <v>5</v>
      </c>
      <c r="P93" s="70" t="s">
        <v>29</v>
      </c>
      <c r="Q93" s="71">
        <v>0</v>
      </c>
      <c r="R93" s="71">
        <f t="shared" si="2"/>
        <v>0</v>
      </c>
      <c r="S93" s="71">
        <v>0</v>
      </c>
      <c r="T93" s="71">
        <f t="shared" si="3"/>
        <v>0</v>
      </c>
      <c r="U93" s="71">
        <v>0</v>
      </c>
      <c r="V93" s="71">
        <f t="shared" si="4"/>
        <v>0</v>
      </c>
      <c r="W93" s="44"/>
      <c r="X93" s="44"/>
      <c r="AT93" s="11" t="s">
        <v>103</v>
      </c>
      <c r="AV93" s="11" t="s">
        <v>99</v>
      </c>
      <c r="AW93" s="11" t="s">
        <v>56</v>
      </c>
      <c r="BA93" s="11" t="s">
        <v>104</v>
      </c>
      <c r="BG93" s="17">
        <f t="shared" si="5"/>
        <v>0</v>
      </c>
      <c r="BH93" s="17">
        <f t="shared" si="6"/>
        <v>0</v>
      </c>
      <c r="BI93" s="17">
        <f t="shared" si="7"/>
        <v>0</v>
      </c>
      <c r="BJ93" s="17">
        <f t="shared" si="8"/>
        <v>0</v>
      </c>
      <c r="BK93" s="17">
        <f t="shared" si="9"/>
        <v>0</v>
      </c>
      <c r="BL93" s="11" t="s">
        <v>62</v>
      </c>
      <c r="BM93" s="17">
        <f t="shared" si="10"/>
        <v>0</v>
      </c>
      <c r="BN93" s="11" t="s">
        <v>103</v>
      </c>
      <c r="BO93" s="11" t="s">
        <v>153</v>
      </c>
    </row>
    <row r="94" spans="1:67" s="1" customFormat="1" x14ac:dyDescent="0.3">
      <c r="A94" s="44"/>
      <c r="B94" s="44"/>
      <c r="C94" s="85" t="s">
        <v>126</v>
      </c>
      <c r="D94" s="85" t="s">
        <v>99</v>
      </c>
      <c r="E94" s="86" t="s">
        <v>224</v>
      </c>
      <c r="F94" s="86" t="s">
        <v>575</v>
      </c>
      <c r="G94" s="87" t="s">
        <v>212</v>
      </c>
      <c r="H94" s="64" t="s">
        <v>102</v>
      </c>
      <c r="I94" s="88">
        <v>1</v>
      </c>
      <c r="J94" s="219"/>
      <c r="K94" s="228"/>
      <c r="L94" s="67">
        <f t="shared" si="0"/>
        <v>0</v>
      </c>
      <c r="M94" s="68">
        <v>0.21</v>
      </c>
      <c r="N94" s="47">
        <f t="shared" si="1"/>
        <v>0</v>
      </c>
      <c r="O94" s="69" t="s">
        <v>5</v>
      </c>
      <c r="P94" s="70" t="s">
        <v>29</v>
      </c>
      <c r="Q94" s="71">
        <v>0</v>
      </c>
      <c r="R94" s="71">
        <f t="shared" si="2"/>
        <v>0</v>
      </c>
      <c r="S94" s="71">
        <v>0</v>
      </c>
      <c r="T94" s="71">
        <f t="shared" si="3"/>
        <v>0</v>
      </c>
      <c r="U94" s="71">
        <v>0</v>
      </c>
      <c r="V94" s="71">
        <f t="shared" si="4"/>
        <v>0</v>
      </c>
      <c r="W94" s="44"/>
      <c r="X94" s="44"/>
      <c r="AT94" s="11" t="s">
        <v>103</v>
      </c>
      <c r="AV94" s="11" t="s">
        <v>99</v>
      </c>
      <c r="AW94" s="11" t="s">
        <v>56</v>
      </c>
      <c r="BA94" s="11" t="s">
        <v>104</v>
      </c>
      <c r="BG94" s="17">
        <f t="shared" si="5"/>
        <v>0</v>
      </c>
      <c r="BH94" s="17">
        <f t="shared" si="6"/>
        <v>0</v>
      </c>
      <c r="BI94" s="17">
        <f t="shared" si="7"/>
        <v>0</v>
      </c>
      <c r="BJ94" s="17">
        <f t="shared" si="8"/>
        <v>0</v>
      </c>
      <c r="BK94" s="17">
        <f t="shared" si="9"/>
        <v>0</v>
      </c>
      <c r="BL94" s="11" t="s">
        <v>62</v>
      </c>
      <c r="BM94" s="17">
        <f t="shared" si="10"/>
        <v>0</v>
      </c>
      <c r="BN94" s="11" t="s">
        <v>103</v>
      </c>
      <c r="BO94" s="11" t="s">
        <v>156</v>
      </c>
    </row>
    <row r="95" spans="1:67" s="1" customFormat="1" x14ac:dyDescent="0.3">
      <c r="A95" s="44"/>
      <c r="B95" s="44"/>
      <c r="C95" s="85" t="s">
        <v>157</v>
      </c>
      <c r="D95" s="85" t="s">
        <v>99</v>
      </c>
      <c r="E95" s="86" t="s">
        <v>225</v>
      </c>
      <c r="F95" s="86" t="s">
        <v>575</v>
      </c>
      <c r="G95" s="87" t="s">
        <v>212</v>
      </c>
      <c r="H95" s="64" t="s">
        <v>102</v>
      </c>
      <c r="I95" s="88">
        <v>1</v>
      </c>
      <c r="J95" s="219"/>
      <c r="K95" s="228"/>
      <c r="L95" s="67">
        <f t="shared" si="0"/>
        <v>0</v>
      </c>
      <c r="M95" s="68">
        <v>0.21</v>
      </c>
      <c r="N95" s="47">
        <f t="shared" si="1"/>
        <v>0</v>
      </c>
      <c r="O95" s="69" t="s">
        <v>5</v>
      </c>
      <c r="P95" s="70" t="s">
        <v>29</v>
      </c>
      <c r="Q95" s="71">
        <v>0</v>
      </c>
      <c r="R95" s="71">
        <f t="shared" si="2"/>
        <v>0</v>
      </c>
      <c r="S95" s="71">
        <v>0</v>
      </c>
      <c r="T95" s="71">
        <f t="shared" si="3"/>
        <v>0</v>
      </c>
      <c r="U95" s="71">
        <v>0</v>
      </c>
      <c r="V95" s="71">
        <f t="shared" si="4"/>
        <v>0</v>
      </c>
      <c r="W95" s="44"/>
      <c r="X95" s="44"/>
      <c r="AT95" s="11" t="s">
        <v>103</v>
      </c>
      <c r="AV95" s="11" t="s">
        <v>99</v>
      </c>
      <c r="AW95" s="11" t="s">
        <v>56</v>
      </c>
      <c r="BA95" s="11" t="s">
        <v>104</v>
      </c>
      <c r="BG95" s="17">
        <f t="shared" si="5"/>
        <v>0</v>
      </c>
      <c r="BH95" s="17">
        <f t="shared" si="6"/>
        <v>0</v>
      </c>
      <c r="BI95" s="17">
        <f t="shared" si="7"/>
        <v>0</v>
      </c>
      <c r="BJ95" s="17">
        <f t="shared" si="8"/>
        <v>0</v>
      </c>
      <c r="BK95" s="17">
        <f t="shared" si="9"/>
        <v>0</v>
      </c>
      <c r="BL95" s="11" t="s">
        <v>62</v>
      </c>
      <c r="BM95" s="17">
        <f t="shared" si="10"/>
        <v>0</v>
      </c>
      <c r="BN95" s="11" t="s">
        <v>103</v>
      </c>
      <c r="BO95" s="11" t="s">
        <v>160</v>
      </c>
    </row>
    <row r="96" spans="1:67" s="1" customFormat="1" x14ac:dyDescent="0.3">
      <c r="A96" s="44"/>
      <c r="B96" s="44"/>
      <c r="C96" s="85" t="s">
        <v>129</v>
      </c>
      <c r="D96" s="85" t="s">
        <v>99</v>
      </c>
      <c r="E96" s="86" t="s">
        <v>226</v>
      </c>
      <c r="F96" s="86" t="s">
        <v>582</v>
      </c>
      <c r="G96" s="87" t="s">
        <v>227</v>
      </c>
      <c r="H96" s="64" t="s">
        <v>102</v>
      </c>
      <c r="I96" s="88">
        <v>1</v>
      </c>
      <c r="J96" s="219"/>
      <c r="K96" s="228"/>
      <c r="L96" s="67">
        <f t="shared" si="0"/>
        <v>0</v>
      </c>
      <c r="M96" s="68">
        <v>0.21</v>
      </c>
      <c r="N96" s="47">
        <f t="shared" si="1"/>
        <v>0</v>
      </c>
      <c r="O96" s="69" t="s">
        <v>5</v>
      </c>
      <c r="P96" s="70" t="s">
        <v>29</v>
      </c>
      <c r="Q96" s="71">
        <v>0</v>
      </c>
      <c r="R96" s="71">
        <f t="shared" si="2"/>
        <v>0</v>
      </c>
      <c r="S96" s="71">
        <v>0</v>
      </c>
      <c r="T96" s="71">
        <f t="shared" si="3"/>
        <v>0</v>
      </c>
      <c r="U96" s="71">
        <v>0</v>
      </c>
      <c r="V96" s="71">
        <f t="shared" si="4"/>
        <v>0</v>
      </c>
      <c r="W96" s="44"/>
      <c r="X96" s="44"/>
      <c r="AT96" s="11" t="s">
        <v>103</v>
      </c>
      <c r="AV96" s="11" t="s">
        <v>99</v>
      </c>
      <c r="AW96" s="11" t="s">
        <v>56</v>
      </c>
      <c r="BA96" s="11" t="s">
        <v>104</v>
      </c>
      <c r="BG96" s="17">
        <f t="shared" si="5"/>
        <v>0</v>
      </c>
      <c r="BH96" s="17">
        <f t="shared" si="6"/>
        <v>0</v>
      </c>
      <c r="BI96" s="17">
        <f t="shared" si="7"/>
        <v>0</v>
      </c>
      <c r="BJ96" s="17">
        <f t="shared" si="8"/>
        <v>0</v>
      </c>
      <c r="BK96" s="17">
        <f t="shared" si="9"/>
        <v>0</v>
      </c>
      <c r="BL96" s="11" t="s">
        <v>62</v>
      </c>
      <c r="BM96" s="17">
        <f t="shared" si="10"/>
        <v>0</v>
      </c>
      <c r="BN96" s="11" t="s">
        <v>103</v>
      </c>
      <c r="BO96" s="11" t="s">
        <v>163</v>
      </c>
    </row>
    <row r="97" spans="1:67" s="1" customFormat="1" x14ac:dyDescent="0.3">
      <c r="A97" s="44"/>
      <c r="B97" s="44"/>
      <c r="C97" s="85" t="s">
        <v>10</v>
      </c>
      <c r="D97" s="85" t="s">
        <v>99</v>
      </c>
      <c r="E97" s="86" t="s">
        <v>228</v>
      </c>
      <c r="F97" s="86" t="s">
        <v>582</v>
      </c>
      <c r="G97" s="87" t="s">
        <v>229</v>
      </c>
      <c r="H97" s="64" t="s">
        <v>102</v>
      </c>
      <c r="I97" s="88">
        <v>1</v>
      </c>
      <c r="J97" s="219"/>
      <c r="K97" s="228"/>
      <c r="L97" s="67">
        <f t="shared" si="0"/>
        <v>0</v>
      </c>
      <c r="M97" s="68">
        <v>0.21</v>
      </c>
      <c r="N97" s="47">
        <f t="shared" si="1"/>
        <v>0</v>
      </c>
      <c r="O97" s="69" t="s">
        <v>5</v>
      </c>
      <c r="P97" s="70" t="s">
        <v>29</v>
      </c>
      <c r="Q97" s="71">
        <v>0</v>
      </c>
      <c r="R97" s="71">
        <f t="shared" si="2"/>
        <v>0</v>
      </c>
      <c r="S97" s="71">
        <v>0</v>
      </c>
      <c r="T97" s="71">
        <f t="shared" si="3"/>
        <v>0</v>
      </c>
      <c r="U97" s="71">
        <v>0</v>
      </c>
      <c r="V97" s="71">
        <f t="shared" si="4"/>
        <v>0</v>
      </c>
      <c r="W97" s="44"/>
      <c r="X97" s="44"/>
      <c r="AT97" s="11" t="s">
        <v>103</v>
      </c>
      <c r="AV97" s="11" t="s">
        <v>99</v>
      </c>
      <c r="AW97" s="11" t="s">
        <v>56</v>
      </c>
      <c r="BA97" s="11" t="s">
        <v>104</v>
      </c>
      <c r="BG97" s="17">
        <f t="shared" si="5"/>
        <v>0</v>
      </c>
      <c r="BH97" s="17">
        <f t="shared" si="6"/>
        <v>0</v>
      </c>
      <c r="BI97" s="17">
        <f t="shared" si="7"/>
        <v>0</v>
      </c>
      <c r="BJ97" s="17">
        <f t="shared" si="8"/>
        <v>0</v>
      </c>
      <c r="BK97" s="17">
        <f t="shared" si="9"/>
        <v>0</v>
      </c>
      <c r="BL97" s="11" t="s">
        <v>62</v>
      </c>
      <c r="BM97" s="17">
        <f t="shared" si="10"/>
        <v>0</v>
      </c>
      <c r="BN97" s="11" t="s">
        <v>103</v>
      </c>
      <c r="BO97" s="11" t="s">
        <v>166</v>
      </c>
    </row>
    <row r="98" spans="1:67" s="1" customFormat="1" x14ac:dyDescent="0.3">
      <c r="A98" s="44"/>
      <c r="B98" s="44"/>
      <c r="C98" s="85" t="s">
        <v>133</v>
      </c>
      <c r="D98" s="85" t="s">
        <v>99</v>
      </c>
      <c r="E98" s="86" t="s">
        <v>230</v>
      </c>
      <c r="F98" s="86" t="s">
        <v>582</v>
      </c>
      <c r="G98" s="87" t="s">
        <v>513</v>
      </c>
      <c r="H98" s="64" t="s">
        <v>102</v>
      </c>
      <c r="I98" s="88">
        <v>1</v>
      </c>
      <c r="J98" s="219"/>
      <c r="K98" s="228"/>
      <c r="L98" s="67">
        <f t="shared" si="0"/>
        <v>0</v>
      </c>
      <c r="M98" s="68">
        <v>0.21</v>
      </c>
      <c r="N98" s="47">
        <f t="shared" si="1"/>
        <v>0</v>
      </c>
      <c r="O98" s="69" t="s">
        <v>5</v>
      </c>
      <c r="P98" s="70" t="s">
        <v>29</v>
      </c>
      <c r="Q98" s="71">
        <v>0</v>
      </c>
      <c r="R98" s="71">
        <f t="shared" si="2"/>
        <v>0</v>
      </c>
      <c r="S98" s="71">
        <v>0</v>
      </c>
      <c r="T98" s="71">
        <f t="shared" si="3"/>
        <v>0</v>
      </c>
      <c r="U98" s="71">
        <v>0</v>
      </c>
      <c r="V98" s="71">
        <f t="shared" si="4"/>
        <v>0</v>
      </c>
      <c r="W98" s="44"/>
      <c r="X98" s="44"/>
      <c r="AT98" s="11" t="s">
        <v>103</v>
      </c>
      <c r="AV98" s="11" t="s">
        <v>99</v>
      </c>
      <c r="AW98" s="11" t="s">
        <v>56</v>
      </c>
      <c r="BA98" s="11" t="s">
        <v>104</v>
      </c>
      <c r="BG98" s="17">
        <f t="shared" si="5"/>
        <v>0</v>
      </c>
      <c r="BH98" s="17">
        <f t="shared" si="6"/>
        <v>0</v>
      </c>
      <c r="BI98" s="17">
        <f t="shared" si="7"/>
        <v>0</v>
      </c>
      <c r="BJ98" s="17">
        <f t="shared" si="8"/>
        <v>0</v>
      </c>
      <c r="BK98" s="17">
        <f t="shared" si="9"/>
        <v>0</v>
      </c>
      <c r="BL98" s="11" t="s">
        <v>62</v>
      </c>
      <c r="BM98" s="17">
        <f t="shared" si="10"/>
        <v>0</v>
      </c>
      <c r="BN98" s="11" t="s">
        <v>103</v>
      </c>
      <c r="BO98" s="11" t="s">
        <v>169</v>
      </c>
    </row>
    <row r="99" spans="1:67" s="1" customFormat="1" x14ac:dyDescent="0.3">
      <c r="A99" s="44"/>
      <c r="B99" s="44"/>
      <c r="C99" s="85" t="s">
        <v>170</v>
      </c>
      <c r="D99" s="85" t="s">
        <v>99</v>
      </c>
      <c r="E99" s="86" t="s">
        <v>231</v>
      </c>
      <c r="F99" s="86" t="s">
        <v>574</v>
      </c>
      <c r="G99" s="87" t="s">
        <v>197</v>
      </c>
      <c r="H99" s="64" t="s">
        <v>102</v>
      </c>
      <c r="I99" s="88">
        <v>1</v>
      </c>
      <c r="J99" s="219"/>
      <c r="K99" s="228"/>
      <c r="L99" s="67">
        <f t="shared" si="0"/>
        <v>0</v>
      </c>
      <c r="M99" s="68">
        <v>0.21</v>
      </c>
      <c r="N99" s="47">
        <f t="shared" si="1"/>
        <v>0</v>
      </c>
      <c r="O99" s="69" t="s">
        <v>5</v>
      </c>
      <c r="P99" s="70" t="s">
        <v>29</v>
      </c>
      <c r="Q99" s="71">
        <v>0</v>
      </c>
      <c r="R99" s="71">
        <f t="shared" si="2"/>
        <v>0</v>
      </c>
      <c r="S99" s="71">
        <v>0</v>
      </c>
      <c r="T99" s="71">
        <f t="shared" si="3"/>
        <v>0</v>
      </c>
      <c r="U99" s="71">
        <v>0</v>
      </c>
      <c r="V99" s="71">
        <f t="shared" si="4"/>
        <v>0</v>
      </c>
      <c r="W99" s="44"/>
      <c r="X99" s="44"/>
      <c r="AT99" s="11" t="s">
        <v>103</v>
      </c>
      <c r="AV99" s="11" t="s">
        <v>99</v>
      </c>
      <c r="AW99" s="11" t="s">
        <v>56</v>
      </c>
      <c r="BA99" s="11" t="s">
        <v>104</v>
      </c>
      <c r="BG99" s="17">
        <f t="shared" si="5"/>
        <v>0</v>
      </c>
      <c r="BH99" s="17">
        <f t="shared" si="6"/>
        <v>0</v>
      </c>
      <c r="BI99" s="17">
        <f t="shared" si="7"/>
        <v>0</v>
      </c>
      <c r="BJ99" s="17">
        <f t="shared" si="8"/>
        <v>0</v>
      </c>
      <c r="BK99" s="17">
        <f t="shared" si="9"/>
        <v>0</v>
      </c>
      <c r="BL99" s="11" t="s">
        <v>62</v>
      </c>
      <c r="BM99" s="17">
        <f t="shared" si="10"/>
        <v>0</v>
      </c>
      <c r="BN99" s="11" t="s">
        <v>103</v>
      </c>
      <c r="BO99" s="11" t="s">
        <v>173</v>
      </c>
    </row>
    <row r="100" spans="1:67" s="1" customFormat="1" x14ac:dyDescent="0.3">
      <c r="A100" s="44"/>
      <c r="B100" s="44"/>
      <c r="C100" s="85" t="s">
        <v>136</v>
      </c>
      <c r="D100" s="85" t="s">
        <v>99</v>
      </c>
      <c r="E100" s="86" t="s">
        <v>232</v>
      </c>
      <c r="F100" s="86" t="s">
        <v>576</v>
      </c>
      <c r="G100" s="87" t="s">
        <v>203</v>
      </c>
      <c r="H100" s="64" t="s">
        <v>102</v>
      </c>
      <c r="I100" s="88">
        <v>4</v>
      </c>
      <c r="J100" s="219"/>
      <c r="K100" s="228"/>
      <c r="L100" s="67">
        <f t="shared" si="0"/>
        <v>0</v>
      </c>
      <c r="M100" s="68">
        <v>0.21</v>
      </c>
      <c r="N100" s="47">
        <f t="shared" si="1"/>
        <v>0</v>
      </c>
      <c r="O100" s="69" t="s">
        <v>5</v>
      </c>
      <c r="P100" s="70" t="s">
        <v>29</v>
      </c>
      <c r="Q100" s="71">
        <v>0</v>
      </c>
      <c r="R100" s="71">
        <f t="shared" si="2"/>
        <v>0</v>
      </c>
      <c r="S100" s="71">
        <v>0</v>
      </c>
      <c r="T100" s="71">
        <f t="shared" si="3"/>
        <v>0</v>
      </c>
      <c r="U100" s="71">
        <v>0</v>
      </c>
      <c r="V100" s="71">
        <f t="shared" si="4"/>
        <v>0</v>
      </c>
      <c r="W100" s="44"/>
      <c r="X100" s="44"/>
      <c r="AT100" s="11" t="s">
        <v>103</v>
      </c>
      <c r="AV100" s="11" t="s">
        <v>99</v>
      </c>
      <c r="AW100" s="11" t="s">
        <v>56</v>
      </c>
      <c r="BA100" s="11" t="s">
        <v>104</v>
      </c>
      <c r="BG100" s="17">
        <f t="shared" si="5"/>
        <v>0</v>
      </c>
      <c r="BH100" s="17">
        <f t="shared" si="6"/>
        <v>0</v>
      </c>
      <c r="BI100" s="17">
        <f t="shared" si="7"/>
        <v>0</v>
      </c>
      <c r="BJ100" s="17">
        <f t="shared" si="8"/>
        <v>0</v>
      </c>
      <c r="BK100" s="17">
        <f t="shared" si="9"/>
        <v>0</v>
      </c>
      <c r="BL100" s="11" t="s">
        <v>62</v>
      </c>
      <c r="BM100" s="17">
        <f t="shared" si="10"/>
        <v>0</v>
      </c>
      <c r="BN100" s="11" t="s">
        <v>103</v>
      </c>
      <c r="BO100" s="11" t="s">
        <v>176</v>
      </c>
    </row>
    <row r="101" spans="1:67" s="1" customFormat="1" x14ac:dyDescent="0.3">
      <c r="A101" s="44"/>
      <c r="B101" s="44"/>
      <c r="C101" s="85" t="s">
        <v>177</v>
      </c>
      <c r="D101" s="85" t="s">
        <v>99</v>
      </c>
      <c r="E101" s="86" t="s">
        <v>233</v>
      </c>
      <c r="F101" s="86" t="s">
        <v>575</v>
      </c>
      <c r="G101" s="87" t="s">
        <v>212</v>
      </c>
      <c r="H101" s="64" t="s">
        <v>102</v>
      </c>
      <c r="I101" s="88">
        <v>1</v>
      </c>
      <c r="J101" s="219"/>
      <c r="K101" s="228"/>
      <c r="L101" s="67">
        <f t="shared" si="0"/>
        <v>0</v>
      </c>
      <c r="M101" s="68">
        <v>0.21</v>
      </c>
      <c r="N101" s="47">
        <f t="shared" si="1"/>
        <v>0</v>
      </c>
      <c r="O101" s="69" t="s">
        <v>5</v>
      </c>
      <c r="P101" s="70" t="s">
        <v>29</v>
      </c>
      <c r="Q101" s="71">
        <v>0</v>
      </c>
      <c r="R101" s="71">
        <f t="shared" si="2"/>
        <v>0</v>
      </c>
      <c r="S101" s="71">
        <v>0</v>
      </c>
      <c r="T101" s="71">
        <f t="shared" si="3"/>
        <v>0</v>
      </c>
      <c r="U101" s="71">
        <v>0</v>
      </c>
      <c r="V101" s="71">
        <f t="shared" si="4"/>
        <v>0</v>
      </c>
      <c r="W101" s="44"/>
      <c r="X101" s="44"/>
      <c r="AT101" s="11" t="s">
        <v>103</v>
      </c>
      <c r="AV101" s="11" t="s">
        <v>99</v>
      </c>
      <c r="AW101" s="11" t="s">
        <v>56</v>
      </c>
      <c r="BA101" s="11" t="s">
        <v>104</v>
      </c>
      <c r="BG101" s="17">
        <f t="shared" si="5"/>
        <v>0</v>
      </c>
      <c r="BH101" s="17">
        <f t="shared" si="6"/>
        <v>0</v>
      </c>
      <c r="BI101" s="17">
        <f t="shared" si="7"/>
        <v>0</v>
      </c>
      <c r="BJ101" s="17">
        <f t="shared" si="8"/>
        <v>0</v>
      </c>
      <c r="BK101" s="17">
        <f t="shared" si="9"/>
        <v>0</v>
      </c>
      <c r="BL101" s="11" t="s">
        <v>62</v>
      </c>
      <c r="BM101" s="17">
        <f t="shared" si="10"/>
        <v>0</v>
      </c>
      <c r="BN101" s="11" t="s">
        <v>103</v>
      </c>
      <c r="BO101" s="11" t="s">
        <v>180</v>
      </c>
    </row>
    <row r="102" spans="1:67" s="1" customFormat="1" x14ac:dyDescent="0.3">
      <c r="A102" s="44"/>
      <c r="B102" s="44"/>
      <c r="C102" s="85" t="s">
        <v>140</v>
      </c>
      <c r="D102" s="85" t="s">
        <v>99</v>
      </c>
      <c r="E102" s="86" t="s">
        <v>234</v>
      </c>
      <c r="F102" s="86" t="s">
        <v>578</v>
      </c>
      <c r="G102" s="87" t="s">
        <v>327</v>
      </c>
      <c r="H102" s="64" t="s">
        <v>102</v>
      </c>
      <c r="I102" s="88">
        <v>2</v>
      </c>
      <c r="J102" s="219"/>
      <c r="K102" s="228"/>
      <c r="L102" s="67">
        <f t="shared" si="0"/>
        <v>0</v>
      </c>
      <c r="M102" s="68">
        <v>0.21</v>
      </c>
      <c r="N102" s="47">
        <f t="shared" si="1"/>
        <v>0</v>
      </c>
      <c r="O102" s="69" t="s">
        <v>5</v>
      </c>
      <c r="P102" s="70" t="s">
        <v>29</v>
      </c>
      <c r="Q102" s="71">
        <v>0</v>
      </c>
      <c r="R102" s="71">
        <f t="shared" si="2"/>
        <v>0</v>
      </c>
      <c r="S102" s="71">
        <v>0</v>
      </c>
      <c r="T102" s="71">
        <f t="shared" si="3"/>
        <v>0</v>
      </c>
      <c r="U102" s="71">
        <v>0</v>
      </c>
      <c r="V102" s="71">
        <f t="shared" si="4"/>
        <v>0</v>
      </c>
      <c r="W102" s="44"/>
      <c r="X102" s="44"/>
      <c r="AT102" s="11" t="s">
        <v>103</v>
      </c>
      <c r="AV102" s="11" t="s">
        <v>99</v>
      </c>
      <c r="AW102" s="11" t="s">
        <v>56</v>
      </c>
      <c r="BA102" s="11" t="s">
        <v>104</v>
      </c>
      <c r="BG102" s="17">
        <f t="shared" si="5"/>
        <v>0</v>
      </c>
      <c r="BH102" s="17">
        <f t="shared" si="6"/>
        <v>0</v>
      </c>
      <c r="BI102" s="17">
        <f t="shared" si="7"/>
        <v>0</v>
      </c>
      <c r="BJ102" s="17">
        <f t="shared" si="8"/>
        <v>0</v>
      </c>
      <c r="BK102" s="17">
        <f t="shared" si="9"/>
        <v>0</v>
      </c>
      <c r="BL102" s="11" t="s">
        <v>62</v>
      </c>
      <c r="BM102" s="17">
        <f t="shared" si="10"/>
        <v>0</v>
      </c>
      <c r="BN102" s="11" t="s">
        <v>103</v>
      </c>
      <c r="BO102" s="11" t="s">
        <v>183</v>
      </c>
    </row>
    <row r="103" spans="1:67" s="1" customFormat="1" x14ac:dyDescent="0.3">
      <c r="A103" s="44"/>
      <c r="B103" s="44"/>
      <c r="C103" s="85" t="s">
        <v>184</v>
      </c>
      <c r="D103" s="85" t="s">
        <v>99</v>
      </c>
      <c r="E103" s="86" t="s">
        <v>235</v>
      </c>
      <c r="F103" s="86" t="s">
        <v>583</v>
      </c>
      <c r="G103" s="87" t="s">
        <v>514</v>
      </c>
      <c r="H103" s="64" t="s">
        <v>102</v>
      </c>
      <c r="I103" s="88">
        <v>1</v>
      </c>
      <c r="J103" s="219"/>
      <c r="K103" s="228"/>
      <c r="L103" s="67">
        <f t="shared" si="0"/>
        <v>0</v>
      </c>
      <c r="M103" s="68">
        <v>0.21</v>
      </c>
      <c r="N103" s="47">
        <f t="shared" si="1"/>
        <v>0</v>
      </c>
      <c r="O103" s="69" t="s">
        <v>5</v>
      </c>
      <c r="P103" s="70" t="s">
        <v>29</v>
      </c>
      <c r="Q103" s="71">
        <v>0</v>
      </c>
      <c r="R103" s="71">
        <f t="shared" si="2"/>
        <v>0</v>
      </c>
      <c r="S103" s="71">
        <v>0</v>
      </c>
      <c r="T103" s="71">
        <f t="shared" si="3"/>
        <v>0</v>
      </c>
      <c r="U103" s="71">
        <v>0</v>
      </c>
      <c r="V103" s="71">
        <f t="shared" si="4"/>
        <v>0</v>
      </c>
      <c r="W103" s="44"/>
      <c r="X103" s="44"/>
      <c r="AT103" s="11" t="s">
        <v>103</v>
      </c>
      <c r="AV103" s="11" t="s">
        <v>99</v>
      </c>
      <c r="AW103" s="11" t="s">
        <v>56</v>
      </c>
      <c r="BA103" s="11" t="s">
        <v>104</v>
      </c>
      <c r="BG103" s="17">
        <f t="shared" si="5"/>
        <v>0</v>
      </c>
      <c r="BH103" s="17">
        <f t="shared" si="6"/>
        <v>0</v>
      </c>
      <c r="BI103" s="17">
        <f t="shared" si="7"/>
        <v>0</v>
      </c>
      <c r="BJ103" s="17">
        <f t="shared" si="8"/>
        <v>0</v>
      </c>
      <c r="BK103" s="17">
        <f t="shared" si="9"/>
        <v>0</v>
      </c>
      <c r="BL103" s="11" t="s">
        <v>62</v>
      </c>
      <c r="BM103" s="17">
        <f t="shared" si="10"/>
        <v>0</v>
      </c>
      <c r="BN103" s="11" t="s">
        <v>103</v>
      </c>
      <c r="BO103" s="11" t="s">
        <v>187</v>
      </c>
    </row>
    <row r="104" spans="1:67" s="1" customFormat="1" x14ac:dyDescent="0.3">
      <c r="A104" s="44"/>
      <c r="B104" s="44"/>
      <c r="C104" s="85" t="s">
        <v>143</v>
      </c>
      <c r="D104" s="85" t="s">
        <v>99</v>
      </c>
      <c r="E104" s="86" t="s">
        <v>237</v>
      </c>
      <c r="F104" s="86" t="s">
        <v>583</v>
      </c>
      <c r="G104" s="87" t="s">
        <v>236</v>
      </c>
      <c r="H104" s="64" t="s">
        <v>102</v>
      </c>
      <c r="I104" s="88">
        <v>1</v>
      </c>
      <c r="J104" s="219"/>
      <c r="K104" s="228"/>
      <c r="L104" s="67">
        <f t="shared" si="0"/>
        <v>0</v>
      </c>
      <c r="M104" s="68">
        <v>0.21</v>
      </c>
      <c r="N104" s="47">
        <f t="shared" si="1"/>
        <v>0</v>
      </c>
      <c r="O104" s="69" t="s">
        <v>5</v>
      </c>
      <c r="P104" s="70" t="s">
        <v>29</v>
      </c>
      <c r="Q104" s="71">
        <v>0</v>
      </c>
      <c r="R104" s="71">
        <f t="shared" si="2"/>
        <v>0</v>
      </c>
      <c r="S104" s="71">
        <v>0</v>
      </c>
      <c r="T104" s="71">
        <f t="shared" si="3"/>
        <v>0</v>
      </c>
      <c r="U104" s="71">
        <v>0</v>
      </c>
      <c r="V104" s="71">
        <f t="shared" si="4"/>
        <v>0</v>
      </c>
      <c r="W104" s="44"/>
      <c r="X104" s="44"/>
      <c r="AT104" s="11" t="s">
        <v>103</v>
      </c>
      <c r="AV104" s="11" t="s">
        <v>99</v>
      </c>
      <c r="AW104" s="11" t="s">
        <v>56</v>
      </c>
      <c r="BA104" s="11" t="s">
        <v>104</v>
      </c>
      <c r="BG104" s="17">
        <f t="shared" si="5"/>
        <v>0</v>
      </c>
      <c r="BH104" s="17">
        <f t="shared" si="6"/>
        <v>0</v>
      </c>
      <c r="BI104" s="17">
        <f t="shared" si="7"/>
        <v>0</v>
      </c>
      <c r="BJ104" s="17">
        <f t="shared" si="8"/>
        <v>0</v>
      </c>
      <c r="BK104" s="17">
        <f t="shared" si="9"/>
        <v>0</v>
      </c>
      <c r="BL104" s="11" t="s">
        <v>62</v>
      </c>
      <c r="BM104" s="17">
        <f t="shared" si="10"/>
        <v>0</v>
      </c>
      <c r="BN104" s="11" t="s">
        <v>103</v>
      </c>
      <c r="BO104" s="11" t="s">
        <v>190</v>
      </c>
    </row>
    <row r="105" spans="1:67" s="1" customFormat="1" x14ac:dyDescent="0.3">
      <c r="A105" s="44"/>
      <c r="B105" s="44"/>
      <c r="C105" s="85" t="s">
        <v>191</v>
      </c>
      <c r="D105" s="85" t="s">
        <v>99</v>
      </c>
      <c r="E105" s="86" t="s">
        <v>238</v>
      </c>
      <c r="F105" s="86" t="s">
        <v>583</v>
      </c>
      <c r="G105" s="87" t="s">
        <v>239</v>
      </c>
      <c r="H105" s="64" t="s">
        <v>102</v>
      </c>
      <c r="I105" s="88">
        <v>1</v>
      </c>
      <c r="J105" s="219"/>
      <c r="K105" s="228"/>
      <c r="L105" s="67">
        <f t="shared" si="0"/>
        <v>0</v>
      </c>
      <c r="M105" s="68">
        <v>0.21</v>
      </c>
      <c r="N105" s="47">
        <f t="shared" si="1"/>
        <v>0</v>
      </c>
      <c r="O105" s="69" t="s">
        <v>5</v>
      </c>
      <c r="P105" s="70" t="s">
        <v>29</v>
      </c>
      <c r="Q105" s="71">
        <v>0</v>
      </c>
      <c r="R105" s="71">
        <f t="shared" si="2"/>
        <v>0</v>
      </c>
      <c r="S105" s="71">
        <v>0</v>
      </c>
      <c r="T105" s="71">
        <f t="shared" si="3"/>
        <v>0</v>
      </c>
      <c r="U105" s="71">
        <v>0</v>
      </c>
      <c r="V105" s="71">
        <f t="shared" si="4"/>
        <v>0</v>
      </c>
      <c r="W105" s="44"/>
      <c r="X105" s="44"/>
      <c r="AT105" s="11" t="s">
        <v>103</v>
      </c>
      <c r="AV105" s="11" t="s">
        <v>99</v>
      </c>
      <c r="AW105" s="11" t="s">
        <v>56</v>
      </c>
      <c r="BA105" s="11" t="s">
        <v>104</v>
      </c>
      <c r="BG105" s="17">
        <f t="shared" si="5"/>
        <v>0</v>
      </c>
      <c r="BH105" s="17">
        <f t="shared" si="6"/>
        <v>0</v>
      </c>
      <c r="BI105" s="17">
        <f t="shared" si="7"/>
        <v>0</v>
      </c>
      <c r="BJ105" s="17">
        <f t="shared" si="8"/>
        <v>0</v>
      </c>
      <c r="BK105" s="17">
        <f t="shared" si="9"/>
        <v>0</v>
      </c>
      <c r="BL105" s="11" t="s">
        <v>62</v>
      </c>
      <c r="BM105" s="17">
        <f t="shared" si="10"/>
        <v>0</v>
      </c>
      <c r="BN105" s="11" t="s">
        <v>103</v>
      </c>
      <c r="BO105" s="11" t="s">
        <v>194</v>
      </c>
    </row>
    <row r="106" spans="1:67" s="1" customFormat="1" x14ac:dyDescent="0.3">
      <c r="A106" s="44"/>
      <c r="B106" s="44"/>
      <c r="C106" s="85" t="s">
        <v>146</v>
      </c>
      <c r="D106" s="85" t="s">
        <v>99</v>
      </c>
      <c r="E106" s="86" t="s">
        <v>240</v>
      </c>
      <c r="F106" s="86" t="s">
        <v>583</v>
      </c>
      <c r="G106" s="87" t="s">
        <v>239</v>
      </c>
      <c r="H106" s="64" t="s">
        <v>102</v>
      </c>
      <c r="I106" s="88">
        <v>1</v>
      </c>
      <c r="J106" s="219"/>
      <c r="K106" s="228"/>
      <c r="L106" s="67">
        <f t="shared" si="0"/>
        <v>0</v>
      </c>
      <c r="M106" s="68">
        <v>0.21</v>
      </c>
      <c r="N106" s="47">
        <f t="shared" si="1"/>
        <v>0</v>
      </c>
      <c r="O106" s="69" t="s">
        <v>5</v>
      </c>
      <c r="P106" s="70" t="s">
        <v>29</v>
      </c>
      <c r="Q106" s="71">
        <v>0</v>
      </c>
      <c r="R106" s="71">
        <f t="shared" si="2"/>
        <v>0</v>
      </c>
      <c r="S106" s="71">
        <v>0</v>
      </c>
      <c r="T106" s="71">
        <f t="shared" si="3"/>
        <v>0</v>
      </c>
      <c r="U106" s="71">
        <v>0</v>
      </c>
      <c r="V106" s="71">
        <f t="shared" si="4"/>
        <v>0</v>
      </c>
      <c r="W106" s="44"/>
      <c r="X106" s="44"/>
      <c r="AT106" s="11" t="s">
        <v>103</v>
      </c>
      <c r="AV106" s="11" t="s">
        <v>99</v>
      </c>
      <c r="AW106" s="11" t="s">
        <v>56</v>
      </c>
      <c r="BA106" s="11" t="s">
        <v>104</v>
      </c>
      <c r="BG106" s="17">
        <f t="shared" si="5"/>
        <v>0</v>
      </c>
      <c r="BH106" s="17">
        <f t="shared" si="6"/>
        <v>0</v>
      </c>
      <c r="BI106" s="17">
        <f t="shared" si="7"/>
        <v>0</v>
      </c>
      <c r="BJ106" s="17">
        <f t="shared" si="8"/>
        <v>0</v>
      </c>
      <c r="BK106" s="17">
        <f t="shared" si="9"/>
        <v>0</v>
      </c>
      <c r="BL106" s="11" t="s">
        <v>62</v>
      </c>
      <c r="BM106" s="17">
        <f t="shared" si="10"/>
        <v>0</v>
      </c>
      <c r="BN106" s="11" t="s">
        <v>103</v>
      </c>
      <c r="BO106" s="11" t="s">
        <v>241</v>
      </c>
    </row>
    <row r="107" spans="1:67" s="1" customFormat="1" x14ac:dyDescent="0.3">
      <c r="A107" s="44"/>
      <c r="B107" s="44"/>
      <c r="C107" s="85" t="s">
        <v>242</v>
      </c>
      <c r="D107" s="85" t="s">
        <v>99</v>
      </c>
      <c r="E107" s="86" t="s">
        <v>243</v>
      </c>
      <c r="F107" s="86" t="s">
        <v>583</v>
      </c>
      <c r="G107" s="87" t="s">
        <v>239</v>
      </c>
      <c r="H107" s="64" t="s">
        <v>102</v>
      </c>
      <c r="I107" s="88">
        <v>1</v>
      </c>
      <c r="J107" s="219"/>
      <c r="K107" s="228"/>
      <c r="L107" s="67">
        <f t="shared" si="0"/>
        <v>0</v>
      </c>
      <c r="M107" s="68">
        <v>0.21</v>
      </c>
      <c r="N107" s="47">
        <f t="shared" si="1"/>
        <v>0</v>
      </c>
      <c r="O107" s="69" t="s">
        <v>5</v>
      </c>
      <c r="P107" s="70" t="s">
        <v>29</v>
      </c>
      <c r="Q107" s="71">
        <v>0</v>
      </c>
      <c r="R107" s="71">
        <f t="shared" si="2"/>
        <v>0</v>
      </c>
      <c r="S107" s="71">
        <v>0</v>
      </c>
      <c r="T107" s="71">
        <f t="shared" si="3"/>
        <v>0</v>
      </c>
      <c r="U107" s="71">
        <v>0</v>
      </c>
      <c r="V107" s="71">
        <f t="shared" si="4"/>
        <v>0</v>
      </c>
      <c r="W107" s="44"/>
      <c r="X107" s="44"/>
      <c r="AT107" s="11" t="s">
        <v>103</v>
      </c>
      <c r="AV107" s="11" t="s">
        <v>99</v>
      </c>
      <c r="AW107" s="11" t="s">
        <v>56</v>
      </c>
      <c r="BA107" s="11" t="s">
        <v>104</v>
      </c>
      <c r="BG107" s="17">
        <f t="shared" si="5"/>
        <v>0</v>
      </c>
      <c r="BH107" s="17">
        <f t="shared" si="6"/>
        <v>0</v>
      </c>
      <c r="BI107" s="17">
        <f t="shared" si="7"/>
        <v>0</v>
      </c>
      <c r="BJ107" s="17">
        <f t="shared" si="8"/>
        <v>0</v>
      </c>
      <c r="BK107" s="17">
        <f t="shared" si="9"/>
        <v>0</v>
      </c>
      <c r="BL107" s="11" t="s">
        <v>62</v>
      </c>
      <c r="BM107" s="17">
        <f t="shared" si="10"/>
        <v>0</v>
      </c>
      <c r="BN107" s="11" t="s">
        <v>103</v>
      </c>
      <c r="BO107" s="11" t="s">
        <v>244</v>
      </c>
    </row>
    <row r="108" spans="1:67" s="1" customFormat="1" x14ac:dyDescent="0.3">
      <c r="A108" s="44"/>
      <c r="B108" s="44"/>
      <c r="C108" s="85" t="s">
        <v>149</v>
      </c>
      <c r="D108" s="85" t="s">
        <v>99</v>
      </c>
      <c r="E108" s="86" t="s">
        <v>245</v>
      </c>
      <c r="F108" s="86" t="s">
        <v>583</v>
      </c>
      <c r="G108" s="87" t="s">
        <v>239</v>
      </c>
      <c r="H108" s="64" t="s">
        <v>102</v>
      </c>
      <c r="I108" s="88">
        <v>1</v>
      </c>
      <c r="J108" s="219"/>
      <c r="K108" s="228"/>
      <c r="L108" s="67">
        <f t="shared" si="0"/>
        <v>0</v>
      </c>
      <c r="M108" s="68">
        <v>0.21</v>
      </c>
      <c r="N108" s="47">
        <f t="shared" si="1"/>
        <v>0</v>
      </c>
      <c r="O108" s="69" t="s">
        <v>5</v>
      </c>
      <c r="P108" s="70" t="s">
        <v>29</v>
      </c>
      <c r="Q108" s="71">
        <v>0</v>
      </c>
      <c r="R108" s="71">
        <f t="shared" si="2"/>
        <v>0</v>
      </c>
      <c r="S108" s="71">
        <v>0</v>
      </c>
      <c r="T108" s="71">
        <f t="shared" si="3"/>
        <v>0</v>
      </c>
      <c r="U108" s="71">
        <v>0</v>
      </c>
      <c r="V108" s="71">
        <f t="shared" si="4"/>
        <v>0</v>
      </c>
      <c r="W108" s="44"/>
      <c r="X108" s="44"/>
      <c r="AT108" s="11" t="s">
        <v>103</v>
      </c>
      <c r="AV108" s="11" t="s">
        <v>99</v>
      </c>
      <c r="AW108" s="11" t="s">
        <v>56</v>
      </c>
      <c r="BA108" s="11" t="s">
        <v>104</v>
      </c>
      <c r="BG108" s="17">
        <f t="shared" si="5"/>
        <v>0</v>
      </c>
      <c r="BH108" s="17">
        <f t="shared" si="6"/>
        <v>0</v>
      </c>
      <c r="BI108" s="17">
        <f t="shared" si="7"/>
        <v>0</v>
      </c>
      <c r="BJ108" s="17">
        <f t="shared" si="8"/>
        <v>0</v>
      </c>
      <c r="BK108" s="17">
        <f t="shared" si="9"/>
        <v>0</v>
      </c>
      <c r="BL108" s="11" t="s">
        <v>62</v>
      </c>
      <c r="BM108" s="17">
        <f t="shared" si="10"/>
        <v>0</v>
      </c>
      <c r="BN108" s="11" t="s">
        <v>103</v>
      </c>
      <c r="BO108" s="11" t="s">
        <v>246</v>
      </c>
    </row>
    <row r="109" spans="1:67" s="1" customFormat="1" x14ac:dyDescent="0.3">
      <c r="A109" s="44"/>
      <c r="B109" s="44"/>
      <c r="C109" s="85" t="s">
        <v>247</v>
      </c>
      <c r="D109" s="85" t="s">
        <v>99</v>
      </c>
      <c r="E109" s="86" t="s">
        <v>248</v>
      </c>
      <c r="F109" s="86" t="s">
        <v>583</v>
      </c>
      <c r="G109" s="87" t="s">
        <v>249</v>
      </c>
      <c r="H109" s="64" t="s">
        <v>102</v>
      </c>
      <c r="I109" s="88">
        <v>1</v>
      </c>
      <c r="J109" s="219"/>
      <c r="K109" s="228"/>
      <c r="L109" s="67">
        <f t="shared" ref="L109:L140" si="11">ROUND(K109*I109,2)</f>
        <v>0</v>
      </c>
      <c r="M109" s="68">
        <v>0.21</v>
      </c>
      <c r="N109" s="47">
        <f t="shared" ref="N109:N141" si="12">L109*1.21</f>
        <v>0</v>
      </c>
      <c r="O109" s="69" t="s">
        <v>5</v>
      </c>
      <c r="P109" s="70" t="s">
        <v>29</v>
      </c>
      <c r="Q109" s="71">
        <v>0</v>
      </c>
      <c r="R109" s="71">
        <f t="shared" si="2"/>
        <v>0</v>
      </c>
      <c r="S109" s="71">
        <v>0</v>
      </c>
      <c r="T109" s="71">
        <f t="shared" si="3"/>
        <v>0</v>
      </c>
      <c r="U109" s="71">
        <v>0</v>
      </c>
      <c r="V109" s="71">
        <f t="shared" si="4"/>
        <v>0</v>
      </c>
      <c r="W109" s="44"/>
      <c r="X109" s="44"/>
      <c r="AT109" s="11" t="s">
        <v>103</v>
      </c>
      <c r="AV109" s="11" t="s">
        <v>99</v>
      </c>
      <c r="AW109" s="11" t="s">
        <v>56</v>
      </c>
      <c r="BA109" s="11" t="s">
        <v>104</v>
      </c>
      <c r="BG109" s="17">
        <f t="shared" ref="BG109:BG141" si="13">IF(P109="základní",L109,0)</f>
        <v>0</v>
      </c>
      <c r="BH109" s="17">
        <f t="shared" ref="BH109:BH141" si="14">IF(P109="snížená",L109,0)</f>
        <v>0</v>
      </c>
      <c r="BI109" s="17">
        <f t="shared" ref="BI109:BI141" si="15">IF(P109="zákl. přenesená",L109,0)</f>
        <v>0</v>
      </c>
      <c r="BJ109" s="17">
        <f t="shared" ref="BJ109:BJ141" si="16">IF(P109="sníž. přenesená",L109,0)</f>
        <v>0</v>
      </c>
      <c r="BK109" s="17">
        <f t="shared" ref="BK109:BK141" si="17">IF(P109="nulová",L109,0)</f>
        <v>0</v>
      </c>
      <c r="BL109" s="11" t="s">
        <v>62</v>
      </c>
      <c r="BM109" s="17">
        <f t="shared" si="10"/>
        <v>0</v>
      </c>
      <c r="BN109" s="11" t="s">
        <v>103</v>
      </c>
      <c r="BO109" s="11" t="s">
        <v>250</v>
      </c>
    </row>
    <row r="110" spans="1:67" s="1" customFormat="1" x14ac:dyDescent="0.3">
      <c r="A110" s="44"/>
      <c r="B110" s="44"/>
      <c r="C110" s="85" t="s">
        <v>153</v>
      </c>
      <c r="D110" s="85" t="s">
        <v>99</v>
      </c>
      <c r="E110" s="86" t="s">
        <v>251</v>
      </c>
      <c r="F110" s="86" t="s">
        <v>577</v>
      </c>
      <c r="G110" s="87" t="s">
        <v>205</v>
      </c>
      <c r="H110" s="64" t="s">
        <v>102</v>
      </c>
      <c r="I110" s="88">
        <v>2</v>
      </c>
      <c r="J110" s="219"/>
      <c r="K110" s="228"/>
      <c r="L110" s="67">
        <f t="shared" si="11"/>
        <v>0</v>
      </c>
      <c r="M110" s="68">
        <v>0.21</v>
      </c>
      <c r="N110" s="47">
        <f t="shared" si="12"/>
        <v>0</v>
      </c>
      <c r="O110" s="69" t="s">
        <v>5</v>
      </c>
      <c r="P110" s="70" t="s">
        <v>29</v>
      </c>
      <c r="Q110" s="71">
        <v>0</v>
      </c>
      <c r="R110" s="71">
        <f t="shared" si="2"/>
        <v>0</v>
      </c>
      <c r="S110" s="71">
        <v>0</v>
      </c>
      <c r="T110" s="71">
        <f t="shared" si="3"/>
        <v>0</v>
      </c>
      <c r="U110" s="71">
        <v>0</v>
      </c>
      <c r="V110" s="71">
        <f t="shared" si="4"/>
        <v>0</v>
      </c>
      <c r="W110" s="44"/>
      <c r="X110" s="44"/>
      <c r="AT110" s="11" t="s">
        <v>103</v>
      </c>
      <c r="AV110" s="11" t="s">
        <v>99</v>
      </c>
      <c r="AW110" s="11" t="s">
        <v>56</v>
      </c>
      <c r="BA110" s="11" t="s">
        <v>104</v>
      </c>
      <c r="BG110" s="17">
        <f t="shared" si="13"/>
        <v>0</v>
      </c>
      <c r="BH110" s="17">
        <f t="shared" si="14"/>
        <v>0</v>
      </c>
      <c r="BI110" s="17">
        <f t="shared" si="15"/>
        <v>0</v>
      </c>
      <c r="BJ110" s="17">
        <f t="shared" si="16"/>
        <v>0</v>
      </c>
      <c r="BK110" s="17">
        <f t="shared" si="17"/>
        <v>0</v>
      </c>
      <c r="BL110" s="11" t="s">
        <v>62</v>
      </c>
      <c r="BM110" s="17">
        <f t="shared" si="10"/>
        <v>0</v>
      </c>
      <c r="BN110" s="11" t="s">
        <v>103</v>
      </c>
      <c r="BO110" s="11" t="s">
        <v>252</v>
      </c>
    </row>
    <row r="111" spans="1:67" s="1" customFormat="1" x14ac:dyDescent="0.3">
      <c r="A111" s="44"/>
      <c r="B111" s="44"/>
      <c r="C111" s="85" t="s">
        <v>253</v>
      </c>
      <c r="D111" s="85" t="s">
        <v>99</v>
      </c>
      <c r="E111" s="86" t="s">
        <v>254</v>
      </c>
      <c r="F111" s="86" t="s">
        <v>579</v>
      </c>
      <c r="G111" s="87" t="s">
        <v>201</v>
      </c>
      <c r="H111" s="64" t="s">
        <v>102</v>
      </c>
      <c r="I111" s="88">
        <v>1</v>
      </c>
      <c r="J111" s="219"/>
      <c r="K111" s="228"/>
      <c r="L111" s="67">
        <f t="shared" si="11"/>
        <v>0</v>
      </c>
      <c r="M111" s="68">
        <v>0.21</v>
      </c>
      <c r="N111" s="47">
        <f t="shared" si="12"/>
        <v>0</v>
      </c>
      <c r="O111" s="69" t="s">
        <v>5</v>
      </c>
      <c r="P111" s="70" t="s">
        <v>29</v>
      </c>
      <c r="Q111" s="71">
        <v>0</v>
      </c>
      <c r="R111" s="71">
        <f t="shared" si="2"/>
        <v>0</v>
      </c>
      <c r="S111" s="71">
        <v>0</v>
      </c>
      <c r="T111" s="71">
        <f t="shared" si="3"/>
        <v>0</v>
      </c>
      <c r="U111" s="71">
        <v>0</v>
      </c>
      <c r="V111" s="71">
        <f t="shared" si="4"/>
        <v>0</v>
      </c>
      <c r="W111" s="44"/>
      <c r="X111" s="44"/>
      <c r="AT111" s="11" t="s">
        <v>103</v>
      </c>
      <c r="AV111" s="11" t="s">
        <v>99</v>
      </c>
      <c r="AW111" s="11" t="s">
        <v>56</v>
      </c>
      <c r="BA111" s="11" t="s">
        <v>104</v>
      </c>
      <c r="BG111" s="17">
        <f t="shared" si="13"/>
        <v>0</v>
      </c>
      <c r="BH111" s="17">
        <f t="shared" si="14"/>
        <v>0</v>
      </c>
      <c r="BI111" s="17">
        <f t="shared" si="15"/>
        <v>0</v>
      </c>
      <c r="BJ111" s="17">
        <f t="shared" si="16"/>
        <v>0</v>
      </c>
      <c r="BK111" s="17">
        <f t="shared" si="17"/>
        <v>0</v>
      </c>
      <c r="BL111" s="11" t="s">
        <v>62</v>
      </c>
      <c r="BM111" s="17">
        <f t="shared" si="10"/>
        <v>0</v>
      </c>
      <c r="BN111" s="11" t="s">
        <v>103</v>
      </c>
      <c r="BO111" s="11" t="s">
        <v>255</v>
      </c>
    </row>
    <row r="112" spans="1:67" s="1" customFormat="1" x14ac:dyDescent="0.3">
      <c r="A112" s="44"/>
      <c r="B112" s="44"/>
      <c r="C112" s="85" t="s">
        <v>156</v>
      </c>
      <c r="D112" s="85" t="s">
        <v>99</v>
      </c>
      <c r="E112" s="86" t="s">
        <v>256</v>
      </c>
      <c r="F112" s="86" t="s">
        <v>580</v>
      </c>
      <c r="G112" s="87" t="s">
        <v>257</v>
      </c>
      <c r="H112" s="64" t="s">
        <v>102</v>
      </c>
      <c r="I112" s="88">
        <v>1</v>
      </c>
      <c r="J112" s="219"/>
      <c r="K112" s="228"/>
      <c r="L112" s="67">
        <f t="shared" si="11"/>
        <v>0</v>
      </c>
      <c r="M112" s="68">
        <v>0.21</v>
      </c>
      <c r="N112" s="47">
        <f t="shared" si="12"/>
        <v>0</v>
      </c>
      <c r="O112" s="69" t="s">
        <v>5</v>
      </c>
      <c r="P112" s="70" t="s">
        <v>29</v>
      </c>
      <c r="Q112" s="71">
        <v>0</v>
      </c>
      <c r="R112" s="71">
        <f t="shared" si="2"/>
        <v>0</v>
      </c>
      <c r="S112" s="71">
        <v>0</v>
      </c>
      <c r="T112" s="71">
        <f t="shared" si="3"/>
        <v>0</v>
      </c>
      <c r="U112" s="71">
        <v>0</v>
      </c>
      <c r="V112" s="71">
        <f t="shared" si="4"/>
        <v>0</v>
      </c>
      <c r="W112" s="44"/>
      <c r="X112" s="44"/>
      <c r="AT112" s="11" t="s">
        <v>103</v>
      </c>
      <c r="AV112" s="11" t="s">
        <v>99</v>
      </c>
      <c r="AW112" s="11" t="s">
        <v>56</v>
      </c>
      <c r="BA112" s="11" t="s">
        <v>104</v>
      </c>
      <c r="BG112" s="17">
        <f t="shared" si="13"/>
        <v>0</v>
      </c>
      <c r="BH112" s="17">
        <f t="shared" si="14"/>
        <v>0</v>
      </c>
      <c r="BI112" s="17">
        <f t="shared" si="15"/>
        <v>0</v>
      </c>
      <c r="BJ112" s="17">
        <f t="shared" si="16"/>
        <v>0</v>
      </c>
      <c r="BK112" s="17">
        <f t="shared" si="17"/>
        <v>0</v>
      </c>
      <c r="BL112" s="11" t="s">
        <v>62</v>
      </c>
      <c r="BM112" s="17">
        <f t="shared" si="10"/>
        <v>0</v>
      </c>
      <c r="BN112" s="11" t="s">
        <v>103</v>
      </c>
      <c r="BO112" s="11" t="s">
        <v>258</v>
      </c>
    </row>
    <row r="113" spans="1:67" s="1" customFormat="1" x14ac:dyDescent="0.3">
      <c r="A113" s="44"/>
      <c r="B113" s="44"/>
      <c r="C113" s="85" t="s">
        <v>259</v>
      </c>
      <c r="D113" s="85" t="s">
        <v>99</v>
      </c>
      <c r="E113" s="86" t="s">
        <v>260</v>
      </c>
      <c r="F113" s="86" t="s">
        <v>583</v>
      </c>
      <c r="G113" s="87" t="s">
        <v>239</v>
      </c>
      <c r="H113" s="64" t="s">
        <v>102</v>
      </c>
      <c r="I113" s="88">
        <v>1</v>
      </c>
      <c r="J113" s="219"/>
      <c r="K113" s="228"/>
      <c r="L113" s="67">
        <f t="shared" si="11"/>
        <v>0</v>
      </c>
      <c r="M113" s="68">
        <v>0.21</v>
      </c>
      <c r="N113" s="47">
        <f t="shared" si="12"/>
        <v>0</v>
      </c>
      <c r="O113" s="69" t="s">
        <v>5</v>
      </c>
      <c r="P113" s="70" t="s">
        <v>29</v>
      </c>
      <c r="Q113" s="71">
        <v>0</v>
      </c>
      <c r="R113" s="71">
        <f t="shared" si="2"/>
        <v>0</v>
      </c>
      <c r="S113" s="71">
        <v>0</v>
      </c>
      <c r="T113" s="71">
        <f t="shared" si="3"/>
        <v>0</v>
      </c>
      <c r="U113" s="71">
        <v>0</v>
      </c>
      <c r="V113" s="71">
        <f t="shared" si="4"/>
        <v>0</v>
      </c>
      <c r="W113" s="44"/>
      <c r="X113" s="44"/>
      <c r="AT113" s="11" t="s">
        <v>103</v>
      </c>
      <c r="AV113" s="11" t="s">
        <v>99</v>
      </c>
      <c r="AW113" s="11" t="s">
        <v>56</v>
      </c>
      <c r="BA113" s="11" t="s">
        <v>104</v>
      </c>
      <c r="BG113" s="17">
        <f t="shared" si="13"/>
        <v>0</v>
      </c>
      <c r="BH113" s="17">
        <f t="shared" si="14"/>
        <v>0</v>
      </c>
      <c r="BI113" s="17">
        <f t="shared" si="15"/>
        <v>0</v>
      </c>
      <c r="BJ113" s="17">
        <f t="shared" si="16"/>
        <v>0</v>
      </c>
      <c r="BK113" s="17">
        <f t="shared" si="17"/>
        <v>0</v>
      </c>
      <c r="BL113" s="11" t="s">
        <v>62</v>
      </c>
      <c r="BM113" s="17">
        <f t="shared" si="10"/>
        <v>0</v>
      </c>
      <c r="BN113" s="11" t="s">
        <v>103</v>
      </c>
      <c r="BO113" s="11" t="s">
        <v>261</v>
      </c>
    </row>
    <row r="114" spans="1:67" s="1" customFormat="1" x14ac:dyDescent="0.3">
      <c r="A114" s="44"/>
      <c r="B114" s="44"/>
      <c r="C114" s="85" t="s">
        <v>160</v>
      </c>
      <c r="D114" s="85" t="s">
        <v>99</v>
      </c>
      <c r="E114" s="86" t="s">
        <v>262</v>
      </c>
      <c r="F114" s="86" t="s">
        <v>583</v>
      </c>
      <c r="G114" s="87" t="s">
        <v>239</v>
      </c>
      <c r="H114" s="64" t="s">
        <v>102</v>
      </c>
      <c r="I114" s="88">
        <v>1</v>
      </c>
      <c r="J114" s="219"/>
      <c r="K114" s="228"/>
      <c r="L114" s="67">
        <f t="shared" si="11"/>
        <v>0</v>
      </c>
      <c r="M114" s="68">
        <v>0.21</v>
      </c>
      <c r="N114" s="47">
        <f t="shared" si="12"/>
        <v>0</v>
      </c>
      <c r="O114" s="69" t="s">
        <v>5</v>
      </c>
      <c r="P114" s="70" t="s">
        <v>29</v>
      </c>
      <c r="Q114" s="71">
        <v>0</v>
      </c>
      <c r="R114" s="71">
        <f t="shared" si="2"/>
        <v>0</v>
      </c>
      <c r="S114" s="71">
        <v>0</v>
      </c>
      <c r="T114" s="71">
        <f t="shared" si="3"/>
        <v>0</v>
      </c>
      <c r="U114" s="71">
        <v>0</v>
      </c>
      <c r="V114" s="71">
        <f t="shared" si="4"/>
        <v>0</v>
      </c>
      <c r="W114" s="44"/>
      <c r="X114" s="44"/>
      <c r="AT114" s="11" t="s">
        <v>103</v>
      </c>
      <c r="AV114" s="11" t="s">
        <v>99</v>
      </c>
      <c r="AW114" s="11" t="s">
        <v>56</v>
      </c>
      <c r="BA114" s="11" t="s">
        <v>104</v>
      </c>
      <c r="BG114" s="17">
        <f t="shared" si="13"/>
        <v>0</v>
      </c>
      <c r="BH114" s="17">
        <f t="shared" si="14"/>
        <v>0</v>
      </c>
      <c r="BI114" s="17">
        <f t="shared" si="15"/>
        <v>0</v>
      </c>
      <c r="BJ114" s="17">
        <f t="shared" si="16"/>
        <v>0</v>
      </c>
      <c r="BK114" s="17">
        <f t="shared" si="17"/>
        <v>0</v>
      </c>
      <c r="BL114" s="11" t="s">
        <v>62</v>
      </c>
      <c r="BM114" s="17">
        <f t="shared" si="10"/>
        <v>0</v>
      </c>
      <c r="BN114" s="11" t="s">
        <v>103</v>
      </c>
      <c r="BO114" s="11" t="s">
        <v>263</v>
      </c>
    </row>
    <row r="115" spans="1:67" s="1" customFormat="1" x14ac:dyDescent="0.3">
      <c r="A115" s="44"/>
      <c r="B115" s="44"/>
      <c r="C115" s="85" t="s">
        <v>264</v>
      </c>
      <c r="D115" s="85" t="s">
        <v>99</v>
      </c>
      <c r="E115" s="86" t="s">
        <v>265</v>
      </c>
      <c r="F115" s="86" t="s">
        <v>583</v>
      </c>
      <c r="G115" s="87" t="s">
        <v>239</v>
      </c>
      <c r="H115" s="64" t="s">
        <v>102</v>
      </c>
      <c r="I115" s="88">
        <v>1</v>
      </c>
      <c r="J115" s="219"/>
      <c r="K115" s="228"/>
      <c r="L115" s="67">
        <f t="shared" si="11"/>
        <v>0</v>
      </c>
      <c r="M115" s="68">
        <v>0.21</v>
      </c>
      <c r="N115" s="47">
        <f t="shared" si="12"/>
        <v>0</v>
      </c>
      <c r="O115" s="69" t="s">
        <v>5</v>
      </c>
      <c r="P115" s="70" t="s">
        <v>29</v>
      </c>
      <c r="Q115" s="71">
        <v>0</v>
      </c>
      <c r="R115" s="71">
        <f t="shared" si="2"/>
        <v>0</v>
      </c>
      <c r="S115" s="71">
        <v>0</v>
      </c>
      <c r="T115" s="71">
        <f t="shared" si="3"/>
        <v>0</v>
      </c>
      <c r="U115" s="71">
        <v>0</v>
      </c>
      <c r="V115" s="71">
        <f t="shared" si="4"/>
        <v>0</v>
      </c>
      <c r="W115" s="44"/>
      <c r="X115" s="44"/>
      <c r="AT115" s="11" t="s">
        <v>103</v>
      </c>
      <c r="AV115" s="11" t="s">
        <v>99</v>
      </c>
      <c r="AW115" s="11" t="s">
        <v>56</v>
      </c>
      <c r="BA115" s="11" t="s">
        <v>104</v>
      </c>
      <c r="BG115" s="17">
        <f t="shared" si="13"/>
        <v>0</v>
      </c>
      <c r="BH115" s="17">
        <f t="shared" si="14"/>
        <v>0</v>
      </c>
      <c r="BI115" s="17">
        <f t="shared" si="15"/>
        <v>0</v>
      </c>
      <c r="BJ115" s="17">
        <f t="shared" si="16"/>
        <v>0</v>
      </c>
      <c r="BK115" s="17">
        <f t="shared" si="17"/>
        <v>0</v>
      </c>
      <c r="BL115" s="11" t="s">
        <v>62</v>
      </c>
      <c r="BM115" s="17">
        <f t="shared" si="10"/>
        <v>0</v>
      </c>
      <c r="BN115" s="11" t="s">
        <v>103</v>
      </c>
      <c r="BO115" s="11" t="s">
        <v>266</v>
      </c>
    </row>
    <row r="116" spans="1:67" s="1" customFormat="1" x14ac:dyDescent="0.3">
      <c r="A116" s="44"/>
      <c r="B116" s="44"/>
      <c r="C116" s="85" t="s">
        <v>163</v>
      </c>
      <c r="D116" s="85" t="s">
        <v>99</v>
      </c>
      <c r="E116" s="86" t="s">
        <v>267</v>
      </c>
      <c r="F116" s="86" t="s">
        <v>583</v>
      </c>
      <c r="G116" s="87" t="s">
        <v>239</v>
      </c>
      <c r="H116" s="64" t="s">
        <v>102</v>
      </c>
      <c r="I116" s="88">
        <v>1</v>
      </c>
      <c r="J116" s="219"/>
      <c r="K116" s="228"/>
      <c r="L116" s="67">
        <f t="shared" si="11"/>
        <v>0</v>
      </c>
      <c r="M116" s="68">
        <v>0.21</v>
      </c>
      <c r="N116" s="47">
        <f t="shared" si="12"/>
        <v>0</v>
      </c>
      <c r="O116" s="69" t="s">
        <v>5</v>
      </c>
      <c r="P116" s="70" t="s">
        <v>29</v>
      </c>
      <c r="Q116" s="71">
        <v>0</v>
      </c>
      <c r="R116" s="71">
        <f t="shared" si="2"/>
        <v>0</v>
      </c>
      <c r="S116" s="71">
        <v>0</v>
      </c>
      <c r="T116" s="71">
        <f t="shared" si="3"/>
        <v>0</v>
      </c>
      <c r="U116" s="71">
        <v>0</v>
      </c>
      <c r="V116" s="71">
        <f t="shared" si="4"/>
        <v>0</v>
      </c>
      <c r="W116" s="44"/>
      <c r="X116" s="44"/>
      <c r="AT116" s="11" t="s">
        <v>103</v>
      </c>
      <c r="AV116" s="11" t="s">
        <v>99</v>
      </c>
      <c r="AW116" s="11" t="s">
        <v>56</v>
      </c>
      <c r="BA116" s="11" t="s">
        <v>104</v>
      </c>
      <c r="BG116" s="17">
        <f t="shared" si="13"/>
        <v>0</v>
      </c>
      <c r="BH116" s="17">
        <f t="shared" si="14"/>
        <v>0</v>
      </c>
      <c r="BI116" s="17">
        <f t="shared" si="15"/>
        <v>0</v>
      </c>
      <c r="BJ116" s="17">
        <f t="shared" si="16"/>
        <v>0</v>
      </c>
      <c r="BK116" s="17">
        <f t="shared" si="17"/>
        <v>0</v>
      </c>
      <c r="BL116" s="11" t="s">
        <v>62</v>
      </c>
      <c r="BM116" s="17">
        <f t="shared" si="10"/>
        <v>0</v>
      </c>
      <c r="BN116" s="11" t="s">
        <v>103</v>
      </c>
      <c r="BO116" s="11" t="s">
        <v>268</v>
      </c>
    </row>
    <row r="117" spans="1:67" s="1" customFormat="1" x14ac:dyDescent="0.3">
      <c r="A117" s="44"/>
      <c r="B117" s="44"/>
      <c r="C117" s="85" t="s">
        <v>269</v>
      </c>
      <c r="D117" s="85" t="s">
        <v>99</v>
      </c>
      <c r="E117" s="86" t="s">
        <v>270</v>
      </c>
      <c r="F117" s="86" t="s">
        <v>578</v>
      </c>
      <c r="G117" s="87" t="s">
        <v>271</v>
      </c>
      <c r="H117" s="64" t="s">
        <v>102</v>
      </c>
      <c r="I117" s="88">
        <v>1</v>
      </c>
      <c r="J117" s="219"/>
      <c r="K117" s="228"/>
      <c r="L117" s="67">
        <f t="shared" si="11"/>
        <v>0</v>
      </c>
      <c r="M117" s="68">
        <v>0.21</v>
      </c>
      <c r="N117" s="47">
        <f t="shared" si="12"/>
        <v>0</v>
      </c>
      <c r="O117" s="69" t="s">
        <v>5</v>
      </c>
      <c r="P117" s="70" t="s">
        <v>29</v>
      </c>
      <c r="Q117" s="71">
        <v>0</v>
      </c>
      <c r="R117" s="71">
        <f t="shared" si="2"/>
        <v>0</v>
      </c>
      <c r="S117" s="71">
        <v>0</v>
      </c>
      <c r="T117" s="71">
        <f t="shared" si="3"/>
        <v>0</v>
      </c>
      <c r="U117" s="71">
        <v>0</v>
      </c>
      <c r="V117" s="71">
        <f t="shared" si="4"/>
        <v>0</v>
      </c>
      <c r="W117" s="44"/>
      <c r="X117" s="44"/>
      <c r="AT117" s="11" t="s">
        <v>103</v>
      </c>
      <c r="AV117" s="11" t="s">
        <v>99</v>
      </c>
      <c r="AW117" s="11" t="s">
        <v>56</v>
      </c>
      <c r="BA117" s="11" t="s">
        <v>104</v>
      </c>
      <c r="BG117" s="17">
        <f t="shared" si="13"/>
        <v>0</v>
      </c>
      <c r="BH117" s="17">
        <f t="shared" si="14"/>
        <v>0</v>
      </c>
      <c r="BI117" s="17">
        <f t="shared" si="15"/>
        <v>0</v>
      </c>
      <c r="BJ117" s="17">
        <f t="shared" si="16"/>
        <v>0</v>
      </c>
      <c r="BK117" s="17">
        <f t="shared" si="17"/>
        <v>0</v>
      </c>
      <c r="BL117" s="11" t="s">
        <v>62</v>
      </c>
      <c r="BM117" s="17">
        <f t="shared" si="10"/>
        <v>0</v>
      </c>
      <c r="BN117" s="11" t="s">
        <v>103</v>
      </c>
      <c r="BO117" s="11" t="s">
        <v>272</v>
      </c>
    </row>
    <row r="118" spans="1:67" s="1" customFormat="1" x14ac:dyDescent="0.3">
      <c r="A118" s="44"/>
      <c r="B118" s="44"/>
      <c r="C118" s="85" t="s">
        <v>166</v>
      </c>
      <c r="D118" s="85" t="s">
        <v>99</v>
      </c>
      <c r="E118" s="86" t="s">
        <v>273</v>
      </c>
      <c r="F118" s="86" t="s">
        <v>577</v>
      </c>
      <c r="G118" s="87" t="s">
        <v>205</v>
      </c>
      <c r="H118" s="64" t="s">
        <v>102</v>
      </c>
      <c r="I118" s="88">
        <v>1</v>
      </c>
      <c r="J118" s="219"/>
      <c r="K118" s="228"/>
      <c r="L118" s="67">
        <f t="shared" si="11"/>
        <v>0</v>
      </c>
      <c r="M118" s="68">
        <v>0.21</v>
      </c>
      <c r="N118" s="47">
        <f t="shared" si="12"/>
        <v>0</v>
      </c>
      <c r="O118" s="69" t="s">
        <v>5</v>
      </c>
      <c r="P118" s="70" t="s">
        <v>29</v>
      </c>
      <c r="Q118" s="71">
        <v>0</v>
      </c>
      <c r="R118" s="71">
        <f t="shared" si="2"/>
        <v>0</v>
      </c>
      <c r="S118" s="71">
        <v>0</v>
      </c>
      <c r="T118" s="71">
        <f t="shared" si="3"/>
        <v>0</v>
      </c>
      <c r="U118" s="71">
        <v>0</v>
      </c>
      <c r="V118" s="71">
        <f t="shared" si="4"/>
        <v>0</v>
      </c>
      <c r="W118" s="44"/>
      <c r="X118" s="44"/>
      <c r="AT118" s="11" t="s">
        <v>103</v>
      </c>
      <c r="AV118" s="11" t="s">
        <v>99</v>
      </c>
      <c r="AW118" s="11" t="s">
        <v>56</v>
      </c>
      <c r="BA118" s="11" t="s">
        <v>104</v>
      </c>
      <c r="BG118" s="17">
        <f t="shared" si="13"/>
        <v>0</v>
      </c>
      <c r="BH118" s="17">
        <f t="shared" si="14"/>
        <v>0</v>
      </c>
      <c r="BI118" s="17">
        <f t="shared" si="15"/>
        <v>0</v>
      </c>
      <c r="BJ118" s="17">
        <f t="shared" si="16"/>
        <v>0</v>
      </c>
      <c r="BK118" s="17">
        <f t="shared" si="17"/>
        <v>0</v>
      </c>
      <c r="BL118" s="11" t="s">
        <v>62</v>
      </c>
      <c r="BM118" s="17">
        <f t="shared" si="10"/>
        <v>0</v>
      </c>
      <c r="BN118" s="11" t="s">
        <v>103</v>
      </c>
      <c r="BO118" s="11" t="s">
        <v>274</v>
      </c>
    </row>
    <row r="119" spans="1:67" s="1" customFormat="1" x14ac:dyDescent="0.3">
      <c r="A119" s="44"/>
      <c r="B119" s="44"/>
      <c r="C119" s="85" t="s">
        <v>275</v>
      </c>
      <c r="D119" s="85" t="s">
        <v>99</v>
      </c>
      <c r="E119" s="86" t="s">
        <v>276</v>
      </c>
      <c r="F119" s="86" t="s">
        <v>574</v>
      </c>
      <c r="G119" s="87" t="s">
        <v>515</v>
      </c>
      <c r="H119" s="64" t="s">
        <v>102</v>
      </c>
      <c r="I119" s="88">
        <v>1</v>
      </c>
      <c r="J119" s="219"/>
      <c r="K119" s="228"/>
      <c r="L119" s="67">
        <f t="shared" si="11"/>
        <v>0</v>
      </c>
      <c r="M119" s="68">
        <v>0.21</v>
      </c>
      <c r="N119" s="47">
        <f t="shared" si="12"/>
        <v>0</v>
      </c>
      <c r="O119" s="69" t="s">
        <v>5</v>
      </c>
      <c r="P119" s="70" t="s">
        <v>29</v>
      </c>
      <c r="Q119" s="71">
        <v>0</v>
      </c>
      <c r="R119" s="71">
        <f t="shared" si="2"/>
        <v>0</v>
      </c>
      <c r="S119" s="71">
        <v>0</v>
      </c>
      <c r="T119" s="71">
        <f t="shared" si="3"/>
        <v>0</v>
      </c>
      <c r="U119" s="71">
        <v>0</v>
      </c>
      <c r="V119" s="71">
        <f t="shared" si="4"/>
        <v>0</v>
      </c>
      <c r="W119" s="44"/>
      <c r="X119" s="44"/>
      <c r="AT119" s="11" t="s">
        <v>103</v>
      </c>
      <c r="AV119" s="11" t="s">
        <v>99</v>
      </c>
      <c r="AW119" s="11" t="s">
        <v>56</v>
      </c>
      <c r="BA119" s="11" t="s">
        <v>104</v>
      </c>
      <c r="BG119" s="17">
        <f t="shared" si="13"/>
        <v>0</v>
      </c>
      <c r="BH119" s="17">
        <f t="shared" si="14"/>
        <v>0</v>
      </c>
      <c r="BI119" s="17">
        <f t="shared" si="15"/>
        <v>0</v>
      </c>
      <c r="BJ119" s="17">
        <f t="shared" si="16"/>
        <v>0</v>
      </c>
      <c r="BK119" s="17">
        <f t="shared" si="17"/>
        <v>0</v>
      </c>
      <c r="BL119" s="11" t="s">
        <v>62</v>
      </c>
      <c r="BM119" s="17">
        <f t="shared" si="10"/>
        <v>0</v>
      </c>
      <c r="BN119" s="11" t="s">
        <v>103</v>
      </c>
      <c r="BO119" s="11" t="s">
        <v>277</v>
      </c>
    </row>
    <row r="120" spans="1:67" s="1" customFormat="1" x14ac:dyDescent="0.3">
      <c r="A120" s="44"/>
      <c r="B120" s="44"/>
      <c r="C120" s="85" t="s">
        <v>169</v>
      </c>
      <c r="D120" s="85" t="s">
        <v>99</v>
      </c>
      <c r="E120" s="86" t="s">
        <v>278</v>
      </c>
      <c r="F120" s="86" t="s">
        <v>584</v>
      </c>
      <c r="G120" s="87" t="s">
        <v>279</v>
      </c>
      <c r="H120" s="64" t="s">
        <v>102</v>
      </c>
      <c r="I120" s="88">
        <v>1</v>
      </c>
      <c r="J120" s="219"/>
      <c r="K120" s="228"/>
      <c r="L120" s="67">
        <f t="shared" si="11"/>
        <v>0</v>
      </c>
      <c r="M120" s="68">
        <v>0.21</v>
      </c>
      <c r="N120" s="47">
        <f t="shared" si="12"/>
        <v>0</v>
      </c>
      <c r="O120" s="69" t="s">
        <v>5</v>
      </c>
      <c r="P120" s="70" t="s">
        <v>29</v>
      </c>
      <c r="Q120" s="71">
        <v>0</v>
      </c>
      <c r="R120" s="71">
        <f t="shared" si="2"/>
        <v>0</v>
      </c>
      <c r="S120" s="71">
        <v>0</v>
      </c>
      <c r="T120" s="71">
        <f t="shared" si="3"/>
        <v>0</v>
      </c>
      <c r="U120" s="71">
        <v>0</v>
      </c>
      <c r="V120" s="71">
        <f t="shared" si="4"/>
        <v>0</v>
      </c>
      <c r="W120" s="44"/>
      <c r="X120" s="44"/>
      <c r="AT120" s="11" t="s">
        <v>103</v>
      </c>
      <c r="AV120" s="11" t="s">
        <v>99</v>
      </c>
      <c r="AW120" s="11" t="s">
        <v>56</v>
      </c>
      <c r="BA120" s="11" t="s">
        <v>104</v>
      </c>
      <c r="BG120" s="17">
        <f t="shared" si="13"/>
        <v>0</v>
      </c>
      <c r="BH120" s="17">
        <f t="shared" si="14"/>
        <v>0</v>
      </c>
      <c r="BI120" s="17">
        <f t="shared" si="15"/>
        <v>0</v>
      </c>
      <c r="BJ120" s="17">
        <f t="shared" si="16"/>
        <v>0</v>
      </c>
      <c r="BK120" s="17">
        <f t="shared" si="17"/>
        <v>0</v>
      </c>
      <c r="BL120" s="11" t="s">
        <v>62</v>
      </c>
      <c r="BM120" s="17">
        <f t="shared" si="10"/>
        <v>0</v>
      </c>
      <c r="BN120" s="11" t="s">
        <v>103</v>
      </c>
      <c r="BO120" s="11" t="s">
        <v>280</v>
      </c>
    </row>
    <row r="121" spans="1:67" s="1" customFormat="1" x14ac:dyDescent="0.3">
      <c r="A121" s="44"/>
      <c r="B121" s="44"/>
      <c r="C121" s="85" t="s">
        <v>281</v>
      </c>
      <c r="D121" s="85" t="s">
        <v>99</v>
      </c>
      <c r="E121" s="86" t="s">
        <v>282</v>
      </c>
      <c r="F121" s="86" t="s">
        <v>580</v>
      </c>
      <c r="G121" s="87" t="s">
        <v>257</v>
      </c>
      <c r="H121" s="64" t="s">
        <v>102</v>
      </c>
      <c r="I121" s="88">
        <v>2</v>
      </c>
      <c r="J121" s="219"/>
      <c r="K121" s="228"/>
      <c r="L121" s="67">
        <f t="shared" si="11"/>
        <v>0</v>
      </c>
      <c r="M121" s="68">
        <v>0.21</v>
      </c>
      <c r="N121" s="47">
        <f t="shared" si="12"/>
        <v>0</v>
      </c>
      <c r="O121" s="69" t="s">
        <v>5</v>
      </c>
      <c r="P121" s="70" t="s">
        <v>29</v>
      </c>
      <c r="Q121" s="71">
        <v>0</v>
      </c>
      <c r="R121" s="71">
        <f t="shared" si="2"/>
        <v>0</v>
      </c>
      <c r="S121" s="71">
        <v>0</v>
      </c>
      <c r="T121" s="71">
        <f t="shared" si="3"/>
        <v>0</v>
      </c>
      <c r="U121" s="71">
        <v>0</v>
      </c>
      <c r="V121" s="71">
        <f t="shared" si="4"/>
        <v>0</v>
      </c>
      <c r="W121" s="44"/>
      <c r="X121" s="44"/>
      <c r="AT121" s="11" t="s">
        <v>103</v>
      </c>
      <c r="AV121" s="11" t="s">
        <v>99</v>
      </c>
      <c r="AW121" s="11" t="s">
        <v>56</v>
      </c>
      <c r="BA121" s="11" t="s">
        <v>104</v>
      </c>
      <c r="BG121" s="17">
        <f t="shared" si="13"/>
        <v>0</v>
      </c>
      <c r="BH121" s="17">
        <f t="shared" si="14"/>
        <v>0</v>
      </c>
      <c r="BI121" s="17">
        <f t="shared" si="15"/>
        <v>0</v>
      </c>
      <c r="BJ121" s="17">
        <f t="shared" si="16"/>
        <v>0</v>
      </c>
      <c r="BK121" s="17">
        <f t="shared" si="17"/>
        <v>0</v>
      </c>
      <c r="BL121" s="11" t="s">
        <v>62</v>
      </c>
      <c r="BM121" s="17">
        <f t="shared" si="10"/>
        <v>0</v>
      </c>
      <c r="BN121" s="11" t="s">
        <v>103</v>
      </c>
      <c r="BO121" s="11" t="s">
        <v>283</v>
      </c>
    </row>
    <row r="122" spans="1:67" s="23" customFormat="1" x14ac:dyDescent="0.3">
      <c r="A122" s="44"/>
      <c r="B122" s="44"/>
      <c r="C122" s="85" t="s">
        <v>173</v>
      </c>
      <c r="D122" s="85" t="s">
        <v>99</v>
      </c>
      <c r="E122" s="86" t="s">
        <v>485</v>
      </c>
      <c r="F122" s="86" t="s">
        <v>580</v>
      </c>
      <c r="G122" s="87" t="s">
        <v>257</v>
      </c>
      <c r="H122" s="64" t="s">
        <v>102</v>
      </c>
      <c r="I122" s="88">
        <v>1</v>
      </c>
      <c r="J122" s="219"/>
      <c r="K122" s="228"/>
      <c r="L122" s="67">
        <f t="shared" si="11"/>
        <v>0</v>
      </c>
      <c r="M122" s="68">
        <v>0.21</v>
      </c>
      <c r="N122" s="47">
        <f t="shared" si="12"/>
        <v>0</v>
      </c>
      <c r="O122" s="69"/>
      <c r="P122" s="70"/>
      <c r="Q122" s="71"/>
      <c r="R122" s="71"/>
      <c r="S122" s="71"/>
      <c r="T122" s="71"/>
      <c r="U122" s="71"/>
      <c r="V122" s="71"/>
      <c r="W122" s="44"/>
      <c r="X122" s="44"/>
      <c r="AT122" s="11"/>
      <c r="AV122" s="11"/>
      <c r="AW122" s="11"/>
      <c r="BA122" s="11"/>
      <c r="BG122" s="17"/>
      <c r="BH122" s="17"/>
      <c r="BI122" s="17"/>
      <c r="BJ122" s="17"/>
      <c r="BK122" s="17"/>
      <c r="BL122" s="11"/>
      <c r="BM122" s="17"/>
      <c r="BN122" s="11"/>
      <c r="BO122" s="11"/>
    </row>
    <row r="123" spans="1:67" s="1" customFormat="1" x14ac:dyDescent="0.3">
      <c r="A123" s="44"/>
      <c r="B123" s="44"/>
      <c r="C123" s="85" t="s">
        <v>287</v>
      </c>
      <c r="D123" s="85" t="s">
        <v>99</v>
      </c>
      <c r="E123" s="86" t="s">
        <v>284</v>
      </c>
      <c r="F123" s="86" t="s">
        <v>576</v>
      </c>
      <c r="G123" s="87" t="s">
        <v>285</v>
      </c>
      <c r="H123" s="64" t="s">
        <v>102</v>
      </c>
      <c r="I123" s="88">
        <v>1</v>
      </c>
      <c r="J123" s="219"/>
      <c r="K123" s="228"/>
      <c r="L123" s="67">
        <f t="shared" si="11"/>
        <v>0</v>
      </c>
      <c r="M123" s="68">
        <v>0.21</v>
      </c>
      <c r="N123" s="47">
        <f t="shared" si="12"/>
        <v>0</v>
      </c>
      <c r="O123" s="69" t="s">
        <v>5</v>
      </c>
      <c r="P123" s="70" t="s">
        <v>29</v>
      </c>
      <c r="Q123" s="71">
        <v>0</v>
      </c>
      <c r="R123" s="71">
        <f t="shared" ref="R123:R147" si="18">Q123*I123</f>
        <v>0</v>
      </c>
      <c r="S123" s="71">
        <v>0</v>
      </c>
      <c r="T123" s="71">
        <f t="shared" ref="T123:T147" si="19">S123*I123</f>
        <v>0</v>
      </c>
      <c r="U123" s="71">
        <v>0</v>
      </c>
      <c r="V123" s="71">
        <f t="shared" ref="V123:V147" si="20">U123*I123</f>
        <v>0</v>
      </c>
      <c r="W123" s="44"/>
      <c r="X123" s="44"/>
      <c r="AT123" s="11" t="s">
        <v>103</v>
      </c>
      <c r="AV123" s="11" t="s">
        <v>99</v>
      </c>
      <c r="AW123" s="11" t="s">
        <v>56</v>
      </c>
      <c r="BA123" s="11" t="s">
        <v>104</v>
      </c>
      <c r="BG123" s="17">
        <f t="shared" si="13"/>
        <v>0</v>
      </c>
      <c r="BH123" s="17">
        <f t="shared" si="14"/>
        <v>0</v>
      </c>
      <c r="BI123" s="17">
        <f t="shared" si="15"/>
        <v>0</v>
      </c>
      <c r="BJ123" s="17">
        <f t="shared" si="16"/>
        <v>0</v>
      </c>
      <c r="BK123" s="17">
        <f t="shared" si="17"/>
        <v>0</v>
      </c>
      <c r="BL123" s="11" t="s">
        <v>62</v>
      </c>
      <c r="BM123" s="17">
        <f t="shared" ref="BM123:BM147" si="21">ROUND(K123*I123,2)</f>
        <v>0</v>
      </c>
      <c r="BN123" s="11" t="s">
        <v>103</v>
      </c>
      <c r="BO123" s="11" t="s">
        <v>286</v>
      </c>
    </row>
    <row r="124" spans="1:67" s="1" customFormat="1" x14ac:dyDescent="0.3">
      <c r="A124" s="44"/>
      <c r="B124" s="44"/>
      <c r="C124" s="85" t="s">
        <v>176</v>
      </c>
      <c r="D124" s="85" t="s">
        <v>99</v>
      </c>
      <c r="E124" s="86" t="s">
        <v>288</v>
      </c>
      <c r="F124" s="86" t="s">
        <v>584</v>
      </c>
      <c r="G124" s="87" t="s">
        <v>279</v>
      </c>
      <c r="H124" s="64" t="s">
        <v>102</v>
      </c>
      <c r="I124" s="88">
        <v>1</v>
      </c>
      <c r="J124" s="219"/>
      <c r="K124" s="228"/>
      <c r="L124" s="67">
        <f t="shared" si="11"/>
        <v>0</v>
      </c>
      <c r="M124" s="68">
        <v>0.21</v>
      </c>
      <c r="N124" s="47">
        <f t="shared" si="12"/>
        <v>0</v>
      </c>
      <c r="O124" s="69" t="s">
        <v>5</v>
      </c>
      <c r="P124" s="70" t="s">
        <v>29</v>
      </c>
      <c r="Q124" s="71">
        <v>0</v>
      </c>
      <c r="R124" s="71">
        <f t="shared" si="18"/>
        <v>0</v>
      </c>
      <c r="S124" s="71">
        <v>0</v>
      </c>
      <c r="T124" s="71">
        <f t="shared" si="19"/>
        <v>0</v>
      </c>
      <c r="U124" s="71">
        <v>0</v>
      </c>
      <c r="V124" s="71">
        <f t="shared" si="20"/>
        <v>0</v>
      </c>
      <c r="W124" s="44"/>
      <c r="X124" s="44"/>
      <c r="AT124" s="11" t="s">
        <v>103</v>
      </c>
      <c r="AV124" s="11" t="s">
        <v>99</v>
      </c>
      <c r="AW124" s="11" t="s">
        <v>56</v>
      </c>
      <c r="BA124" s="11" t="s">
        <v>104</v>
      </c>
      <c r="BG124" s="17">
        <f t="shared" si="13"/>
        <v>0</v>
      </c>
      <c r="BH124" s="17">
        <f t="shared" si="14"/>
        <v>0</v>
      </c>
      <c r="BI124" s="17">
        <f t="shared" si="15"/>
        <v>0</v>
      </c>
      <c r="BJ124" s="17">
        <f t="shared" si="16"/>
        <v>0</v>
      </c>
      <c r="BK124" s="17">
        <f t="shared" si="17"/>
        <v>0</v>
      </c>
      <c r="BL124" s="11" t="s">
        <v>62</v>
      </c>
      <c r="BM124" s="17">
        <f t="shared" si="21"/>
        <v>0</v>
      </c>
      <c r="BN124" s="11" t="s">
        <v>103</v>
      </c>
      <c r="BO124" s="11" t="s">
        <v>289</v>
      </c>
    </row>
    <row r="125" spans="1:67" s="1" customFormat="1" x14ac:dyDescent="0.3">
      <c r="A125" s="44"/>
      <c r="B125" s="44"/>
      <c r="C125" s="85" t="s">
        <v>293</v>
      </c>
      <c r="D125" s="85" t="s">
        <v>99</v>
      </c>
      <c r="E125" s="86" t="s">
        <v>290</v>
      </c>
      <c r="F125" s="86" t="s">
        <v>586</v>
      </c>
      <c r="G125" s="87" t="s">
        <v>291</v>
      </c>
      <c r="H125" s="64" t="s">
        <v>102</v>
      </c>
      <c r="I125" s="88">
        <v>8</v>
      </c>
      <c r="J125" s="219"/>
      <c r="K125" s="228"/>
      <c r="L125" s="67">
        <f t="shared" si="11"/>
        <v>0</v>
      </c>
      <c r="M125" s="68">
        <v>0.21</v>
      </c>
      <c r="N125" s="47">
        <f t="shared" si="12"/>
        <v>0</v>
      </c>
      <c r="O125" s="69" t="s">
        <v>5</v>
      </c>
      <c r="P125" s="70" t="s">
        <v>29</v>
      </c>
      <c r="Q125" s="71">
        <v>0</v>
      </c>
      <c r="R125" s="71">
        <f t="shared" si="18"/>
        <v>0</v>
      </c>
      <c r="S125" s="71">
        <v>0</v>
      </c>
      <c r="T125" s="71">
        <f t="shared" si="19"/>
        <v>0</v>
      </c>
      <c r="U125" s="71">
        <v>0</v>
      </c>
      <c r="V125" s="71">
        <f t="shared" si="20"/>
        <v>0</v>
      </c>
      <c r="W125" s="44"/>
      <c r="X125" s="44"/>
      <c r="AT125" s="11" t="s">
        <v>103</v>
      </c>
      <c r="AV125" s="11" t="s">
        <v>99</v>
      </c>
      <c r="AW125" s="11" t="s">
        <v>56</v>
      </c>
      <c r="BA125" s="11" t="s">
        <v>104</v>
      </c>
      <c r="BG125" s="17">
        <f t="shared" si="13"/>
        <v>0</v>
      </c>
      <c r="BH125" s="17">
        <f t="shared" si="14"/>
        <v>0</v>
      </c>
      <c r="BI125" s="17">
        <f t="shared" si="15"/>
        <v>0</v>
      </c>
      <c r="BJ125" s="17">
        <f t="shared" si="16"/>
        <v>0</v>
      </c>
      <c r="BK125" s="17">
        <f t="shared" si="17"/>
        <v>0</v>
      </c>
      <c r="BL125" s="11" t="s">
        <v>62</v>
      </c>
      <c r="BM125" s="17">
        <f t="shared" si="21"/>
        <v>0</v>
      </c>
      <c r="BN125" s="11" t="s">
        <v>103</v>
      </c>
      <c r="BO125" s="11" t="s">
        <v>292</v>
      </c>
    </row>
    <row r="126" spans="1:67" s="1" customFormat="1" x14ac:dyDescent="0.3">
      <c r="A126" s="44"/>
      <c r="B126" s="44"/>
      <c r="C126" s="85" t="s">
        <v>180</v>
      </c>
      <c r="D126" s="85" t="s">
        <v>99</v>
      </c>
      <c r="E126" s="86" t="s">
        <v>294</v>
      </c>
      <c r="F126" s="86" t="s">
        <v>571</v>
      </c>
      <c r="G126" s="87" t="s">
        <v>215</v>
      </c>
      <c r="H126" s="64" t="s">
        <v>102</v>
      </c>
      <c r="I126" s="88">
        <v>1</v>
      </c>
      <c r="J126" s="219"/>
      <c r="K126" s="228"/>
      <c r="L126" s="67">
        <f t="shared" si="11"/>
        <v>0</v>
      </c>
      <c r="M126" s="68">
        <v>0.21</v>
      </c>
      <c r="N126" s="47">
        <f t="shared" si="12"/>
        <v>0</v>
      </c>
      <c r="O126" s="69" t="s">
        <v>5</v>
      </c>
      <c r="P126" s="70" t="s">
        <v>29</v>
      </c>
      <c r="Q126" s="71">
        <v>0</v>
      </c>
      <c r="R126" s="71">
        <f t="shared" si="18"/>
        <v>0</v>
      </c>
      <c r="S126" s="71">
        <v>0</v>
      </c>
      <c r="T126" s="71">
        <f t="shared" si="19"/>
        <v>0</v>
      </c>
      <c r="U126" s="71">
        <v>0</v>
      </c>
      <c r="V126" s="71">
        <f t="shared" si="20"/>
        <v>0</v>
      </c>
      <c r="W126" s="44"/>
      <c r="X126" s="44"/>
      <c r="AT126" s="11" t="s">
        <v>103</v>
      </c>
      <c r="AV126" s="11" t="s">
        <v>99</v>
      </c>
      <c r="AW126" s="11" t="s">
        <v>56</v>
      </c>
      <c r="BA126" s="11" t="s">
        <v>104</v>
      </c>
      <c r="BG126" s="17">
        <f t="shared" si="13"/>
        <v>0</v>
      </c>
      <c r="BH126" s="17">
        <f t="shared" si="14"/>
        <v>0</v>
      </c>
      <c r="BI126" s="17">
        <f t="shared" si="15"/>
        <v>0</v>
      </c>
      <c r="BJ126" s="17">
        <f t="shared" si="16"/>
        <v>0</v>
      </c>
      <c r="BK126" s="17">
        <f t="shared" si="17"/>
        <v>0</v>
      </c>
      <c r="BL126" s="11" t="s">
        <v>62</v>
      </c>
      <c r="BM126" s="17">
        <f t="shared" si="21"/>
        <v>0</v>
      </c>
      <c r="BN126" s="11" t="s">
        <v>103</v>
      </c>
      <c r="BO126" s="11" t="s">
        <v>295</v>
      </c>
    </row>
    <row r="127" spans="1:67" s="1" customFormat="1" x14ac:dyDescent="0.3">
      <c r="A127" s="44"/>
      <c r="B127" s="44"/>
      <c r="C127" s="85" t="s">
        <v>298</v>
      </c>
      <c r="D127" s="85" t="s">
        <v>99</v>
      </c>
      <c r="E127" s="86" t="s">
        <v>296</v>
      </c>
      <c r="F127" s="86" t="s">
        <v>584</v>
      </c>
      <c r="G127" s="87" t="s">
        <v>279</v>
      </c>
      <c r="H127" s="64" t="s">
        <v>102</v>
      </c>
      <c r="I127" s="88">
        <v>1</v>
      </c>
      <c r="J127" s="219"/>
      <c r="K127" s="228"/>
      <c r="L127" s="67">
        <f t="shared" si="11"/>
        <v>0</v>
      </c>
      <c r="M127" s="68">
        <v>0.21</v>
      </c>
      <c r="N127" s="47">
        <f t="shared" si="12"/>
        <v>0</v>
      </c>
      <c r="O127" s="69" t="s">
        <v>5</v>
      </c>
      <c r="P127" s="70" t="s">
        <v>29</v>
      </c>
      <c r="Q127" s="71">
        <v>0</v>
      </c>
      <c r="R127" s="71">
        <f t="shared" si="18"/>
        <v>0</v>
      </c>
      <c r="S127" s="71">
        <v>0</v>
      </c>
      <c r="T127" s="71">
        <f t="shared" si="19"/>
        <v>0</v>
      </c>
      <c r="U127" s="71">
        <v>0</v>
      </c>
      <c r="V127" s="71">
        <f t="shared" si="20"/>
        <v>0</v>
      </c>
      <c r="W127" s="44"/>
      <c r="X127" s="44"/>
      <c r="AT127" s="11" t="s">
        <v>103</v>
      </c>
      <c r="AV127" s="11" t="s">
        <v>99</v>
      </c>
      <c r="AW127" s="11" t="s">
        <v>56</v>
      </c>
      <c r="BA127" s="11" t="s">
        <v>104</v>
      </c>
      <c r="BG127" s="17">
        <f t="shared" si="13"/>
        <v>0</v>
      </c>
      <c r="BH127" s="17">
        <f t="shared" si="14"/>
        <v>0</v>
      </c>
      <c r="BI127" s="17">
        <f t="shared" si="15"/>
        <v>0</v>
      </c>
      <c r="BJ127" s="17">
        <f t="shared" si="16"/>
        <v>0</v>
      </c>
      <c r="BK127" s="17">
        <f t="shared" si="17"/>
        <v>0</v>
      </c>
      <c r="BL127" s="11" t="s">
        <v>62</v>
      </c>
      <c r="BM127" s="17">
        <f t="shared" si="21"/>
        <v>0</v>
      </c>
      <c r="BN127" s="11" t="s">
        <v>103</v>
      </c>
      <c r="BO127" s="11" t="s">
        <v>297</v>
      </c>
    </row>
    <row r="128" spans="1:67" s="1" customFormat="1" x14ac:dyDescent="0.3">
      <c r="A128" s="44"/>
      <c r="B128" s="44"/>
      <c r="C128" s="85" t="s">
        <v>183</v>
      </c>
      <c r="D128" s="85" t="s">
        <v>99</v>
      </c>
      <c r="E128" s="86" t="s">
        <v>299</v>
      </c>
      <c r="F128" s="86" t="s">
        <v>578</v>
      </c>
      <c r="G128" s="87" t="s">
        <v>271</v>
      </c>
      <c r="H128" s="64" t="s">
        <v>102</v>
      </c>
      <c r="I128" s="88">
        <v>1</v>
      </c>
      <c r="J128" s="219"/>
      <c r="K128" s="228"/>
      <c r="L128" s="67">
        <f t="shared" si="11"/>
        <v>0</v>
      </c>
      <c r="M128" s="68">
        <v>0.21</v>
      </c>
      <c r="N128" s="47">
        <f t="shared" si="12"/>
        <v>0</v>
      </c>
      <c r="O128" s="69" t="s">
        <v>5</v>
      </c>
      <c r="P128" s="70" t="s">
        <v>29</v>
      </c>
      <c r="Q128" s="71">
        <v>0</v>
      </c>
      <c r="R128" s="71">
        <f t="shared" si="18"/>
        <v>0</v>
      </c>
      <c r="S128" s="71">
        <v>0</v>
      </c>
      <c r="T128" s="71">
        <f t="shared" si="19"/>
        <v>0</v>
      </c>
      <c r="U128" s="71">
        <v>0</v>
      </c>
      <c r="V128" s="71">
        <f t="shared" si="20"/>
        <v>0</v>
      </c>
      <c r="W128" s="44"/>
      <c r="X128" s="44"/>
      <c r="AT128" s="11" t="s">
        <v>103</v>
      </c>
      <c r="AV128" s="11" t="s">
        <v>99</v>
      </c>
      <c r="AW128" s="11" t="s">
        <v>56</v>
      </c>
      <c r="BA128" s="11" t="s">
        <v>104</v>
      </c>
      <c r="BG128" s="17">
        <f t="shared" si="13"/>
        <v>0</v>
      </c>
      <c r="BH128" s="17">
        <f t="shared" si="14"/>
        <v>0</v>
      </c>
      <c r="BI128" s="17">
        <f t="shared" si="15"/>
        <v>0</v>
      </c>
      <c r="BJ128" s="17">
        <f t="shared" si="16"/>
        <v>0</v>
      </c>
      <c r="BK128" s="17">
        <f t="shared" si="17"/>
        <v>0</v>
      </c>
      <c r="BL128" s="11" t="s">
        <v>62</v>
      </c>
      <c r="BM128" s="17">
        <f t="shared" si="21"/>
        <v>0</v>
      </c>
      <c r="BN128" s="11" t="s">
        <v>103</v>
      </c>
      <c r="BO128" s="11" t="s">
        <v>300</v>
      </c>
    </row>
    <row r="129" spans="1:67" s="1" customFormat="1" x14ac:dyDescent="0.3">
      <c r="A129" s="44"/>
      <c r="B129" s="44"/>
      <c r="C129" s="85" t="s">
        <v>304</v>
      </c>
      <c r="D129" s="85" t="s">
        <v>99</v>
      </c>
      <c r="E129" s="86" t="s">
        <v>301</v>
      </c>
      <c r="F129" s="86" t="s">
        <v>587</v>
      </c>
      <c r="G129" s="87" t="s">
        <v>302</v>
      </c>
      <c r="H129" s="64" t="s">
        <v>102</v>
      </c>
      <c r="I129" s="88">
        <v>1</v>
      </c>
      <c r="J129" s="219"/>
      <c r="K129" s="228"/>
      <c r="L129" s="67">
        <f t="shared" si="11"/>
        <v>0</v>
      </c>
      <c r="M129" s="68">
        <v>0.21</v>
      </c>
      <c r="N129" s="47">
        <f t="shared" si="12"/>
        <v>0</v>
      </c>
      <c r="O129" s="69" t="s">
        <v>5</v>
      </c>
      <c r="P129" s="70" t="s">
        <v>29</v>
      </c>
      <c r="Q129" s="71">
        <v>0</v>
      </c>
      <c r="R129" s="71">
        <f t="shared" si="18"/>
        <v>0</v>
      </c>
      <c r="S129" s="71">
        <v>0</v>
      </c>
      <c r="T129" s="71">
        <f t="shared" si="19"/>
        <v>0</v>
      </c>
      <c r="U129" s="71">
        <v>0</v>
      </c>
      <c r="V129" s="71">
        <f t="shared" si="20"/>
        <v>0</v>
      </c>
      <c r="W129" s="44"/>
      <c r="X129" s="44"/>
      <c r="AT129" s="11" t="s">
        <v>103</v>
      </c>
      <c r="AV129" s="11" t="s">
        <v>99</v>
      </c>
      <c r="AW129" s="11" t="s">
        <v>56</v>
      </c>
      <c r="BA129" s="11" t="s">
        <v>104</v>
      </c>
      <c r="BG129" s="17">
        <f t="shared" si="13"/>
        <v>0</v>
      </c>
      <c r="BH129" s="17">
        <f t="shared" si="14"/>
        <v>0</v>
      </c>
      <c r="BI129" s="17">
        <f t="shared" si="15"/>
        <v>0</v>
      </c>
      <c r="BJ129" s="17">
        <f t="shared" si="16"/>
        <v>0</v>
      </c>
      <c r="BK129" s="17">
        <f t="shared" si="17"/>
        <v>0</v>
      </c>
      <c r="BL129" s="11" t="s">
        <v>62</v>
      </c>
      <c r="BM129" s="17">
        <f t="shared" si="21"/>
        <v>0</v>
      </c>
      <c r="BN129" s="11" t="s">
        <v>103</v>
      </c>
      <c r="BO129" s="11" t="s">
        <v>303</v>
      </c>
    </row>
    <row r="130" spans="1:67" s="1" customFormat="1" x14ac:dyDescent="0.3">
      <c r="A130" s="44"/>
      <c r="B130" s="44"/>
      <c r="C130" s="85" t="s">
        <v>187</v>
      </c>
      <c r="D130" s="85" t="s">
        <v>99</v>
      </c>
      <c r="E130" s="86" t="s">
        <v>305</v>
      </c>
      <c r="F130" s="86" t="s">
        <v>585</v>
      </c>
      <c r="G130" s="87" t="s">
        <v>323</v>
      </c>
      <c r="H130" s="64" t="s">
        <v>102</v>
      </c>
      <c r="I130" s="88">
        <v>2</v>
      </c>
      <c r="J130" s="219"/>
      <c r="K130" s="228"/>
      <c r="L130" s="67">
        <f t="shared" si="11"/>
        <v>0</v>
      </c>
      <c r="M130" s="68">
        <v>0.21</v>
      </c>
      <c r="N130" s="47">
        <f t="shared" si="12"/>
        <v>0</v>
      </c>
      <c r="O130" s="69" t="s">
        <v>5</v>
      </c>
      <c r="P130" s="70" t="s">
        <v>29</v>
      </c>
      <c r="Q130" s="71">
        <v>0</v>
      </c>
      <c r="R130" s="71">
        <f t="shared" si="18"/>
        <v>0</v>
      </c>
      <c r="S130" s="71">
        <v>0</v>
      </c>
      <c r="T130" s="71">
        <f t="shared" si="19"/>
        <v>0</v>
      </c>
      <c r="U130" s="71">
        <v>0</v>
      </c>
      <c r="V130" s="71">
        <f t="shared" si="20"/>
        <v>0</v>
      </c>
      <c r="W130" s="44"/>
      <c r="X130" s="44"/>
      <c r="AT130" s="11" t="s">
        <v>103</v>
      </c>
      <c r="AV130" s="11" t="s">
        <v>99</v>
      </c>
      <c r="AW130" s="11" t="s">
        <v>56</v>
      </c>
      <c r="BA130" s="11" t="s">
        <v>104</v>
      </c>
      <c r="BG130" s="17">
        <f t="shared" si="13"/>
        <v>0</v>
      </c>
      <c r="BH130" s="17">
        <f t="shared" si="14"/>
        <v>0</v>
      </c>
      <c r="BI130" s="17">
        <f t="shared" si="15"/>
        <v>0</v>
      </c>
      <c r="BJ130" s="17">
        <f t="shared" si="16"/>
        <v>0</v>
      </c>
      <c r="BK130" s="17">
        <f t="shared" si="17"/>
        <v>0</v>
      </c>
      <c r="BL130" s="11" t="s">
        <v>62</v>
      </c>
      <c r="BM130" s="17">
        <f t="shared" si="21"/>
        <v>0</v>
      </c>
      <c r="BN130" s="11" t="s">
        <v>103</v>
      </c>
      <c r="BO130" s="11" t="s">
        <v>306</v>
      </c>
    </row>
    <row r="131" spans="1:67" s="1" customFormat="1" x14ac:dyDescent="0.3">
      <c r="A131" s="44"/>
      <c r="B131" s="44"/>
      <c r="C131" s="85" t="s">
        <v>309</v>
      </c>
      <c r="D131" s="85" t="s">
        <v>99</v>
      </c>
      <c r="E131" s="86" t="s">
        <v>307</v>
      </c>
      <c r="F131" s="86" t="s">
        <v>576</v>
      </c>
      <c r="G131" s="87" t="s">
        <v>203</v>
      </c>
      <c r="H131" s="64" t="s">
        <v>102</v>
      </c>
      <c r="I131" s="88">
        <v>1</v>
      </c>
      <c r="J131" s="219"/>
      <c r="K131" s="228"/>
      <c r="L131" s="67">
        <f t="shared" si="11"/>
        <v>0</v>
      </c>
      <c r="M131" s="68">
        <v>0.21</v>
      </c>
      <c r="N131" s="47">
        <f t="shared" si="12"/>
        <v>0</v>
      </c>
      <c r="O131" s="69" t="s">
        <v>5</v>
      </c>
      <c r="P131" s="70" t="s">
        <v>29</v>
      </c>
      <c r="Q131" s="71">
        <v>0</v>
      </c>
      <c r="R131" s="71">
        <f t="shared" si="18"/>
        <v>0</v>
      </c>
      <c r="S131" s="71">
        <v>0</v>
      </c>
      <c r="T131" s="71">
        <f t="shared" si="19"/>
        <v>0</v>
      </c>
      <c r="U131" s="71">
        <v>0</v>
      </c>
      <c r="V131" s="71">
        <f t="shared" si="20"/>
        <v>0</v>
      </c>
      <c r="W131" s="44"/>
      <c r="X131" s="44"/>
      <c r="AT131" s="11" t="s">
        <v>103</v>
      </c>
      <c r="AV131" s="11" t="s">
        <v>99</v>
      </c>
      <c r="AW131" s="11" t="s">
        <v>56</v>
      </c>
      <c r="BA131" s="11" t="s">
        <v>104</v>
      </c>
      <c r="BG131" s="17">
        <f t="shared" si="13"/>
        <v>0</v>
      </c>
      <c r="BH131" s="17">
        <f t="shared" si="14"/>
        <v>0</v>
      </c>
      <c r="BI131" s="17">
        <f t="shared" si="15"/>
        <v>0</v>
      </c>
      <c r="BJ131" s="17">
        <f t="shared" si="16"/>
        <v>0</v>
      </c>
      <c r="BK131" s="17">
        <f t="shared" si="17"/>
        <v>0</v>
      </c>
      <c r="BL131" s="11" t="s">
        <v>62</v>
      </c>
      <c r="BM131" s="17">
        <f t="shared" si="21"/>
        <v>0</v>
      </c>
      <c r="BN131" s="11" t="s">
        <v>103</v>
      </c>
      <c r="BO131" s="11" t="s">
        <v>308</v>
      </c>
    </row>
    <row r="132" spans="1:67" s="1" customFormat="1" x14ac:dyDescent="0.3">
      <c r="A132" s="44"/>
      <c r="B132" s="44"/>
      <c r="C132" s="85" t="s">
        <v>190</v>
      </c>
      <c r="D132" s="85" t="s">
        <v>99</v>
      </c>
      <c r="E132" s="86" t="s">
        <v>310</v>
      </c>
      <c r="F132" s="86" t="s">
        <v>576</v>
      </c>
      <c r="G132" s="87" t="s">
        <v>203</v>
      </c>
      <c r="H132" s="64" t="s">
        <v>102</v>
      </c>
      <c r="I132" s="88">
        <v>1</v>
      </c>
      <c r="J132" s="219"/>
      <c r="K132" s="228"/>
      <c r="L132" s="67">
        <f t="shared" si="11"/>
        <v>0</v>
      </c>
      <c r="M132" s="68">
        <v>0.21</v>
      </c>
      <c r="N132" s="47">
        <f t="shared" si="12"/>
        <v>0</v>
      </c>
      <c r="O132" s="69" t="s">
        <v>5</v>
      </c>
      <c r="P132" s="70" t="s">
        <v>29</v>
      </c>
      <c r="Q132" s="71">
        <v>0</v>
      </c>
      <c r="R132" s="71">
        <f t="shared" si="18"/>
        <v>0</v>
      </c>
      <c r="S132" s="71">
        <v>0</v>
      </c>
      <c r="T132" s="71">
        <f t="shared" si="19"/>
        <v>0</v>
      </c>
      <c r="U132" s="71">
        <v>0</v>
      </c>
      <c r="V132" s="71">
        <f t="shared" si="20"/>
        <v>0</v>
      </c>
      <c r="W132" s="44"/>
      <c r="X132" s="44"/>
      <c r="AT132" s="11" t="s">
        <v>103</v>
      </c>
      <c r="AV132" s="11" t="s">
        <v>99</v>
      </c>
      <c r="AW132" s="11" t="s">
        <v>56</v>
      </c>
      <c r="BA132" s="11" t="s">
        <v>104</v>
      </c>
      <c r="BG132" s="17">
        <f t="shared" si="13"/>
        <v>0</v>
      </c>
      <c r="BH132" s="17">
        <f t="shared" si="14"/>
        <v>0</v>
      </c>
      <c r="BI132" s="17">
        <f t="shared" si="15"/>
        <v>0</v>
      </c>
      <c r="BJ132" s="17">
        <f t="shared" si="16"/>
        <v>0</v>
      </c>
      <c r="BK132" s="17">
        <f t="shared" si="17"/>
        <v>0</v>
      </c>
      <c r="BL132" s="11" t="s">
        <v>62</v>
      </c>
      <c r="BM132" s="17">
        <f t="shared" si="21"/>
        <v>0</v>
      </c>
      <c r="BN132" s="11" t="s">
        <v>103</v>
      </c>
      <c r="BO132" s="11" t="s">
        <v>311</v>
      </c>
    </row>
    <row r="133" spans="1:67" s="1" customFormat="1" x14ac:dyDescent="0.3">
      <c r="A133" s="44"/>
      <c r="B133" s="44"/>
      <c r="C133" s="85" t="s">
        <v>314</v>
      </c>
      <c r="D133" s="85" t="s">
        <v>99</v>
      </c>
      <c r="E133" s="86" t="s">
        <v>312</v>
      </c>
      <c r="F133" s="86" t="s">
        <v>576</v>
      </c>
      <c r="G133" s="87" t="s">
        <v>203</v>
      </c>
      <c r="H133" s="64" t="s">
        <v>102</v>
      </c>
      <c r="I133" s="88">
        <v>1</v>
      </c>
      <c r="J133" s="219"/>
      <c r="K133" s="228"/>
      <c r="L133" s="67">
        <f t="shared" si="11"/>
        <v>0</v>
      </c>
      <c r="M133" s="68">
        <v>0.21</v>
      </c>
      <c r="N133" s="47">
        <f t="shared" si="12"/>
        <v>0</v>
      </c>
      <c r="O133" s="69" t="s">
        <v>5</v>
      </c>
      <c r="P133" s="70" t="s">
        <v>29</v>
      </c>
      <c r="Q133" s="71">
        <v>0</v>
      </c>
      <c r="R133" s="71">
        <f t="shared" si="18"/>
        <v>0</v>
      </c>
      <c r="S133" s="71">
        <v>0</v>
      </c>
      <c r="T133" s="71">
        <f t="shared" si="19"/>
        <v>0</v>
      </c>
      <c r="U133" s="71">
        <v>0</v>
      </c>
      <c r="V133" s="71">
        <f t="shared" si="20"/>
        <v>0</v>
      </c>
      <c r="W133" s="44"/>
      <c r="X133" s="44"/>
      <c r="AT133" s="11" t="s">
        <v>103</v>
      </c>
      <c r="AV133" s="11" t="s">
        <v>99</v>
      </c>
      <c r="AW133" s="11" t="s">
        <v>56</v>
      </c>
      <c r="BA133" s="11" t="s">
        <v>104</v>
      </c>
      <c r="BG133" s="17">
        <f t="shared" si="13"/>
        <v>0</v>
      </c>
      <c r="BH133" s="17">
        <f t="shared" si="14"/>
        <v>0</v>
      </c>
      <c r="BI133" s="17">
        <f t="shared" si="15"/>
        <v>0</v>
      </c>
      <c r="BJ133" s="17">
        <f t="shared" si="16"/>
        <v>0</v>
      </c>
      <c r="BK133" s="17">
        <f t="shared" si="17"/>
        <v>0</v>
      </c>
      <c r="BL133" s="11" t="s">
        <v>62</v>
      </c>
      <c r="BM133" s="17">
        <f t="shared" si="21"/>
        <v>0</v>
      </c>
      <c r="BN133" s="11" t="s">
        <v>103</v>
      </c>
      <c r="BO133" s="11" t="s">
        <v>313</v>
      </c>
    </row>
    <row r="134" spans="1:67" s="1" customFormat="1" x14ac:dyDescent="0.3">
      <c r="A134" s="44"/>
      <c r="B134" s="44"/>
      <c r="C134" s="85" t="s">
        <v>194</v>
      </c>
      <c r="D134" s="85" t="s">
        <v>99</v>
      </c>
      <c r="E134" s="86" t="s">
        <v>315</v>
      </c>
      <c r="F134" s="86" t="s">
        <v>576</v>
      </c>
      <c r="G134" s="87" t="s">
        <v>203</v>
      </c>
      <c r="H134" s="64" t="s">
        <v>102</v>
      </c>
      <c r="I134" s="88">
        <v>1</v>
      </c>
      <c r="J134" s="219"/>
      <c r="K134" s="228"/>
      <c r="L134" s="67">
        <f t="shared" si="11"/>
        <v>0</v>
      </c>
      <c r="M134" s="68">
        <v>0.21</v>
      </c>
      <c r="N134" s="47">
        <f t="shared" si="12"/>
        <v>0</v>
      </c>
      <c r="O134" s="69" t="s">
        <v>5</v>
      </c>
      <c r="P134" s="70" t="s">
        <v>29</v>
      </c>
      <c r="Q134" s="71">
        <v>0</v>
      </c>
      <c r="R134" s="71">
        <f t="shared" si="18"/>
        <v>0</v>
      </c>
      <c r="S134" s="71">
        <v>0</v>
      </c>
      <c r="T134" s="71">
        <f t="shared" si="19"/>
        <v>0</v>
      </c>
      <c r="U134" s="71">
        <v>0</v>
      </c>
      <c r="V134" s="71">
        <f t="shared" si="20"/>
        <v>0</v>
      </c>
      <c r="W134" s="44"/>
      <c r="X134" s="44"/>
      <c r="AT134" s="11" t="s">
        <v>103</v>
      </c>
      <c r="AV134" s="11" t="s">
        <v>99</v>
      </c>
      <c r="AW134" s="11" t="s">
        <v>56</v>
      </c>
      <c r="BA134" s="11" t="s">
        <v>104</v>
      </c>
      <c r="BG134" s="17">
        <f t="shared" si="13"/>
        <v>0</v>
      </c>
      <c r="BH134" s="17">
        <f t="shared" si="14"/>
        <v>0</v>
      </c>
      <c r="BI134" s="17">
        <f t="shared" si="15"/>
        <v>0</v>
      </c>
      <c r="BJ134" s="17">
        <f t="shared" si="16"/>
        <v>0</v>
      </c>
      <c r="BK134" s="17">
        <f t="shared" si="17"/>
        <v>0</v>
      </c>
      <c r="BL134" s="11" t="s">
        <v>62</v>
      </c>
      <c r="BM134" s="17">
        <f t="shared" si="21"/>
        <v>0</v>
      </c>
      <c r="BN134" s="11" t="s">
        <v>103</v>
      </c>
      <c r="BO134" s="11" t="s">
        <v>316</v>
      </c>
    </row>
    <row r="135" spans="1:67" s="1" customFormat="1" x14ac:dyDescent="0.3">
      <c r="A135" s="44"/>
      <c r="B135" s="44"/>
      <c r="C135" s="85" t="s">
        <v>319</v>
      </c>
      <c r="D135" s="85" t="s">
        <v>99</v>
      </c>
      <c r="E135" s="86" t="s">
        <v>317</v>
      </c>
      <c r="F135" s="86" t="s">
        <v>576</v>
      </c>
      <c r="G135" s="87" t="s">
        <v>203</v>
      </c>
      <c r="H135" s="64" t="s">
        <v>102</v>
      </c>
      <c r="I135" s="88">
        <v>1</v>
      </c>
      <c r="J135" s="219"/>
      <c r="K135" s="228"/>
      <c r="L135" s="67">
        <f t="shared" si="11"/>
        <v>0</v>
      </c>
      <c r="M135" s="68">
        <v>0.21</v>
      </c>
      <c r="N135" s="47">
        <f t="shared" si="12"/>
        <v>0</v>
      </c>
      <c r="O135" s="69" t="s">
        <v>5</v>
      </c>
      <c r="P135" s="70" t="s">
        <v>29</v>
      </c>
      <c r="Q135" s="71">
        <v>0</v>
      </c>
      <c r="R135" s="71">
        <f t="shared" si="18"/>
        <v>0</v>
      </c>
      <c r="S135" s="71">
        <v>0</v>
      </c>
      <c r="T135" s="71">
        <f t="shared" si="19"/>
        <v>0</v>
      </c>
      <c r="U135" s="71">
        <v>0</v>
      </c>
      <c r="V135" s="71">
        <f t="shared" si="20"/>
        <v>0</v>
      </c>
      <c r="W135" s="44"/>
      <c r="X135" s="44"/>
      <c r="AT135" s="11" t="s">
        <v>103</v>
      </c>
      <c r="AV135" s="11" t="s">
        <v>99</v>
      </c>
      <c r="AW135" s="11" t="s">
        <v>56</v>
      </c>
      <c r="BA135" s="11" t="s">
        <v>104</v>
      </c>
      <c r="BG135" s="17">
        <f t="shared" si="13"/>
        <v>0</v>
      </c>
      <c r="BH135" s="17">
        <f t="shared" si="14"/>
        <v>0</v>
      </c>
      <c r="BI135" s="17">
        <f t="shared" si="15"/>
        <v>0</v>
      </c>
      <c r="BJ135" s="17">
        <f t="shared" si="16"/>
        <v>0</v>
      </c>
      <c r="BK135" s="17">
        <f t="shared" si="17"/>
        <v>0</v>
      </c>
      <c r="BL135" s="11" t="s">
        <v>62</v>
      </c>
      <c r="BM135" s="17">
        <f t="shared" si="21"/>
        <v>0</v>
      </c>
      <c r="BN135" s="11" t="s">
        <v>103</v>
      </c>
      <c r="BO135" s="11" t="s">
        <v>318</v>
      </c>
    </row>
    <row r="136" spans="1:67" s="1" customFormat="1" x14ac:dyDescent="0.3">
      <c r="A136" s="44"/>
      <c r="B136" s="44"/>
      <c r="C136" s="85" t="s">
        <v>241</v>
      </c>
      <c r="D136" s="85" t="s">
        <v>99</v>
      </c>
      <c r="E136" s="86" t="s">
        <v>320</v>
      </c>
      <c r="F136" s="86" t="s">
        <v>580</v>
      </c>
      <c r="G136" s="87" t="s">
        <v>210</v>
      </c>
      <c r="H136" s="64" t="s">
        <v>102</v>
      </c>
      <c r="I136" s="88">
        <v>1</v>
      </c>
      <c r="J136" s="219"/>
      <c r="K136" s="228"/>
      <c r="L136" s="67">
        <f t="shared" si="11"/>
        <v>0</v>
      </c>
      <c r="M136" s="68">
        <v>0.21</v>
      </c>
      <c r="N136" s="47">
        <f t="shared" si="12"/>
        <v>0</v>
      </c>
      <c r="O136" s="69" t="s">
        <v>5</v>
      </c>
      <c r="P136" s="70" t="s">
        <v>29</v>
      </c>
      <c r="Q136" s="71">
        <v>0</v>
      </c>
      <c r="R136" s="71">
        <f t="shared" si="18"/>
        <v>0</v>
      </c>
      <c r="S136" s="71">
        <v>0</v>
      </c>
      <c r="T136" s="71">
        <f t="shared" si="19"/>
        <v>0</v>
      </c>
      <c r="U136" s="71">
        <v>0</v>
      </c>
      <c r="V136" s="71">
        <f t="shared" si="20"/>
        <v>0</v>
      </c>
      <c r="W136" s="44"/>
      <c r="X136" s="44"/>
      <c r="AT136" s="11" t="s">
        <v>103</v>
      </c>
      <c r="AV136" s="11" t="s">
        <v>99</v>
      </c>
      <c r="AW136" s="11" t="s">
        <v>56</v>
      </c>
      <c r="BA136" s="11" t="s">
        <v>104</v>
      </c>
      <c r="BG136" s="17">
        <f t="shared" si="13"/>
        <v>0</v>
      </c>
      <c r="BH136" s="17">
        <f t="shared" si="14"/>
        <v>0</v>
      </c>
      <c r="BI136" s="17">
        <f t="shared" si="15"/>
        <v>0</v>
      </c>
      <c r="BJ136" s="17">
        <f t="shared" si="16"/>
        <v>0</v>
      </c>
      <c r="BK136" s="17">
        <f t="shared" si="17"/>
        <v>0</v>
      </c>
      <c r="BL136" s="11" t="s">
        <v>62</v>
      </c>
      <c r="BM136" s="17">
        <f t="shared" si="21"/>
        <v>0</v>
      </c>
      <c r="BN136" s="11" t="s">
        <v>103</v>
      </c>
      <c r="BO136" s="11" t="s">
        <v>321</v>
      </c>
    </row>
    <row r="137" spans="1:67" s="1" customFormat="1" x14ac:dyDescent="0.3">
      <c r="A137" s="44"/>
      <c r="B137" s="44"/>
      <c r="C137" s="85" t="s">
        <v>325</v>
      </c>
      <c r="D137" s="85" t="s">
        <v>99</v>
      </c>
      <c r="E137" s="86" t="s">
        <v>322</v>
      </c>
      <c r="F137" s="86" t="s">
        <v>585</v>
      </c>
      <c r="G137" s="87" t="s">
        <v>323</v>
      </c>
      <c r="H137" s="64" t="s">
        <v>102</v>
      </c>
      <c r="I137" s="88">
        <v>2</v>
      </c>
      <c r="J137" s="219"/>
      <c r="K137" s="228"/>
      <c r="L137" s="67">
        <f t="shared" si="11"/>
        <v>0</v>
      </c>
      <c r="M137" s="68">
        <v>0.21</v>
      </c>
      <c r="N137" s="47">
        <f t="shared" si="12"/>
        <v>0</v>
      </c>
      <c r="O137" s="69" t="s">
        <v>5</v>
      </c>
      <c r="P137" s="70" t="s">
        <v>29</v>
      </c>
      <c r="Q137" s="71">
        <v>0</v>
      </c>
      <c r="R137" s="71">
        <f t="shared" si="18"/>
        <v>0</v>
      </c>
      <c r="S137" s="71">
        <v>0</v>
      </c>
      <c r="T137" s="71">
        <f t="shared" si="19"/>
        <v>0</v>
      </c>
      <c r="U137" s="71">
        <v>0</v>
      </c>
      <c r="V137" s="71">
        <f t="shared" si="20"/>
        <v>0</v>
      </c>
      <c r="W137" s="44"/>
      <c r="X137" s="44"/>
      <c r="AT137" s="11" t="s">
        <v>103</v>
      </c>
      <c r="AV137" s="11" t="s">
        <v>99</v>
      </c>
      <c r="AW137" s="11" t="s">
        <v>56</v>
      </c>
      <c r="BA137" s="11" t="s">
        <v>104</v>
      </c>
      <c r="BG137" s="17">
        <f t="shared" si="13"/>
        <v>0</v>
      </c>
      <c r="BH137" s="17">
        <f t="shared" si="14"/>
        <v>0</v>
      </c>
      <c r="BI137" s="17">
        <f t="shared" si="15"/>
        <v>0</v>
      </c>
      <c r="BJ137" s="17">
        <f t="shared" si="16"/>
        <v>0</v>
      </c>
      <c r="BK137" s="17">
        <f t="shared" si="17"/>
        <v>0</v>
      </c>
      <c r="BL137" s="11" t="s">
        <v>62</v>
      </c>
      <c r="BM137" s="17">
        <f t="shared" si="21"/>
        <v>0</v>
      </c>
      <c r="BN137" s="11" t="s">
        <v>103</v>
      </c>
      <c r="BO137" s="11" t="s">
        <v>324</v>
      </c>
    </row>
    <row r="138" spans="1:67" s="1" customFormat="1" x14ac:dyDescent="0.3">
      <c r="A138" s="44"/>
      <c r="B138" s="44"/>
      <c r="C138" s="85" t="s">
        <v>244</v>
      </c>
      <c r="D138" s="85" t="s">
        <v>99</v>
      </c>
      <c r="E138" s="86" t="s">
        <v>326</v>
      </c>
      <c r="F138" s="86" t="s">
        <v>578</v>
      </c>
      <c r="G138" s="87" t="s">
        <v>327</v>
      </c>
      <c r="H138" s="64" t="s">
        <v>102</v>
      </c>
      <c r="I138" s="88">
        <v>1</v>
      </c>
      <c r="J138" s="219"/>
      <c r="K138" s="228"/>
      <c r="L138" s="67">
        <f t="shared" si="11"/>
        <v>0</v>
      </c>
      <c r="M138" s="68">
        <v>0.21</v>
      </c>
      <c r="N138" s="47">
        <f t="shared" si="12"/>
        <v>0</v>
      </c>
      <c r="O138" s="69" t="s">
        <v>5</v>
      </c>
      <c r="P138" s="70" t="s">
        <v>29</v>
      </c>
      <c r="Q138" s="71">
        <v>0</v>
      </c>
      <c r="R138" s="71">
        <f t="shared" si="18"/>
        <v>0</v>
      </c>
      <c r="S138" s="71">
        <v>0</v>
      </c>
      <c r="T138" s="71">
        <f t="shared" si="19"/>
        <v>0</v>
      </c>
      <c r="U138" s="71">
        <v>0</v>
      </c>
      <c r="V138" s="71">
        <f t="shared" si="20"/>
        <v>0</v>
      </c>
      <c r="W138" s="44"/>
      <c r="X138" s="44"/>
      <c r="AT138" s="11" t="s">
        <v>103</v>
      </c>
      <c r="AV138" s="11" t="s">
        <v>99</v>
      </c>
      <c r="AW138" s="11" t="s">
        <v>56</v>
      </c>
      <c r="BA138" s="11" t="s">
        <v>104</v>
      </c>
      <c r="BG138" s="17">
        <f t="shared" si="13"/>
        <v>0</v>
      </c>
      <c r="BH138" s="17">
        <f t="shared" si="14"/>
        <v>0</v>
      </c>
      <c r="BI138" s="17">
        <f t="shared" si="15"/>
        <v>0</v>
      </c>
      <c r="BJ138" s="17">
        <f t="shared" si="16"/>
        <v>0</v>
      </c>
      <c r="BK138" s="17">
        <f t="shared" si="17"/>
        <v>0</v>
      </c>
      <c r="BL138" s="11" t="s">
        <v>62</v>
      </c>
      <c r="BM138" s="17">
        <f t="shared" si="21"/>
        <v>0</v>
      </c>
      <c r="BN138" s="11" t="s">
        <v>103</v>
      </c>
      <c r="BO138" s="11" t="s">
        <v>328</v>
      </c>
    </row>
    <row r="139" spans="1:67" s="1" customFormat="1" x14ac:dyDescent="0.3">
      <c r="A139" s="44"/>
      <c r="B139" s="44"/>
      <c r="C139" s="85" t="s">
        <v>331</v>
      </c>
      <c r="D139" s="85" t="s">
        <v>99</v>
      </c>
      <c r="E139" s="86" t="s">
        <v>329</v>
      </c>
      <c r="F139" s="86" t="s">
        <v>575</v>
      </c>
      <c r="G139" s="87" t="s">
        <v>493</v>
      </c>
      <c r="H139" s="64" t="s">
        <v>102</v>
      </c>
      <c r="I139" s="88">
        <v>1</v>
      </c>
      <c r="J139" s="219"/>
      <c r="K139" s="228"/>
      <c r="L139" s="67">
        <f t="shared" si="11"/>
        <v>0</v>
      </c>
      <c r="M139" s="68">
        <v>0.21</v>
      </c>
      <c r="N139" s="47">
        <f t="shared" si="12"/>
        <v>0</v>
      </c>
      <c r="O139" s="69" t="s">
        <v>5</v>
      </c>
      <c r="P139" s="70" t="s">
        <v>29</v>
      </c>
      <c r="Q139" s="71">
        <v>0</v>
      </c>
      <c r="R139" s="71">
        <f t="shared" si="18"/>
        <v>0</v>
      </c>
      <c r="S139" s="71">
        <v>0</v>
      </c>
      <c r="T139" s="71">
        <f t="shared" si="19"/>
        <v>0</v>
      </c>
      <c r="U139" s="71">
        <v>0</v>
      </c>
      <c r="V139" s="71">
        <f t="shared" si="20"/>
        <v>0</v>
      </c>
      <c r="W139" s="44"/>
      <c r="X139" s="44"/>
      <c r="AT139" s="11" t="s">
        <v>103</v>
      </c>
      <c r="AV139" s="11" t="s">
        <v>99</v>
      </c>
      <c r="AW139" s="11" t="s">
        <v>56</v>
      </c>
      <c r="BA139" s="11" t="s">
        <v>104</v>
      </c>
      <c r="BG139" s="17">
        <f t="shared" si="13"/>
        <v>0</v>
      </c>
      <c r="BH139" s="17">
        <f t="shared" si="14"/>
        <v>0</v>
      </c>
      <c r="BI139" s="17">
        <f t="shared" si="15"/>
        <v>0</v>
      </c>
      <c r="BJ139" s="17">
        <f t="shared" si="16"/>
        <v>0</v>
      </c>
      <c r="BK139" s="17">
        <f t="shared" si="17"/>
        <v>0</v>
      </c>
      <c r="BL139" s="11" t="s">
        <v>62</v>
      </c>
      <c r="BM139" s="17">
        <f t="shared" si="21"/>
        <v>0</v>
      </c>
      <c r="BN139" s="11" t="s">
        <v>103</v>
      </c>
      <c r="BO139" s="11" t="s">
        <v>330</v>
      </c>
    </row>
    <row r="140" spans="1:67" s="1" customFormat="1" x14ac:dyDescent="0.3">
      <c r="A140" s="44"/>
      <c r="B140" s="44"/>
      <c r="C140" s="85" t="s">
        <v>246</v>
      </c>
      <c r="D140" s="85" t="s">
        <v>99</v>
      </c>
      <c r="E140" s="86" t="s">
        <v>332</v>
      </c>
      <c r="F140" s="86" t="s">
        <v>575</v>
      </c>
      <c r="G140" s="87" t="s">
        <v>493</v>
      </c>
      <c r="H140" s="64" t="s">
        <v>102</v>
      </c>
      <c r="I140" s="88">
        <v>1</v>
      </c>
      <c r="J140" s="219"/>
      <c r="K140" s="228"/>
      <c r="L140" s="67">
        <f t="shared" si="11"/>
        <v>0</v>
      </c>
      <c r="M140" s="68">
        <v>0.21</v>
      </c>
      <c r="N140" s="47">
        <f t="shared" si="12"/>
        <v>0</v>
      </c>
      <c r="O140" s="69" t="s">
        <v>5</v>
      </c>
      <c r="P140" s="70" t="s">
        <v>29</v>
      </c>
      <c r="Q140" s="71">
        <v>0</v>
      </c>
      <c r="R140" s="71">
        <f t="shared" si="18"/>
        <v>0</v>
      </c>
      <c r="S140" s="71">
        <v>0</v>
      </c>
      <c r="T140" s="71">
        <f t="shared" si="19"/>
        <v>0</v>
      </c>
      <c r="U140" s="71">
        <v>0</v>
      </c>
      <c r="V140" s="71">
        <f t="shared" si="20"/>
        <v>0</v>
      </c>
      <c r="W140" s="44"/>
      <c r="X140" s="44"/>
      <c r="AT140" s="11" t="s">
        <v>103</v>
      </c>
      <c r="AV140" s="11" t="s">
        <v>99</v>
      </c>
      <c r="AW140" s="11" t="s">
        <v>56</v>
      </c>
      <c r="BA140" s="11" t="s">
        <v>104</v>
      </c>
      <c r="BG140" s="17">
        <f t="shared" si="13"/>
        <v>0</v>
      </c>
      <c r="BH140" s="17">
        <f t="shared" si="14"/>
        <v>0</v>
      </c>
      <c r="BI140" s="17">
        <f t="shared" si="15"/>
        <v>0</v>
      </c>
      <c r="BJ140" s="17">
        <f t="shared" si="16"/>
        <v>0</v>
      </c>
      <c r="BK140" s="17">
        <f t="shared" si="17"/>
        <v>0</v>
      </c>
      <c r="BL140" s="11" t="s">
        <v>62</v>
      </c>
      <c r="BM140" s="17">
        <f t="shared" si="21"/>
        <v>0</v>
      </c>
      <c r="BN140" s="11" t="s">
        <v>103</v>
      </c>
      <c r="BO140" s="11" t="s">
        <v>333</v>
      </c>
    </row>
    <row r="141" spans="1:67" s="1" customFormat="1" x14ac:dyDescent="0.3">
      <c r="A141" s="44"/>
      <c r="B141" s="44"/>
      <c r="C141" s="85" t="s">
        <v>336</v>
      </c>
      <c r="D141" s="85" t="s">
        <v>99</v>
      </c>
      <c r="E141" s="86" t="s">
        <v>334</v>
      </c>
      <c r="F141" s="86" t="s">
        <v>575</v>
      </c>
      <c r="G141" s="87" t="s">
        <v>493</v>
      </c>
      <c r="H141" s="64" t="s">
        <v>102</v>
      </c>
      <c r="I141" s="88">
        <v>1</v>
      </c>
      <c r="J141" s="219"/>
      <c r="K141" s="228"/>
      <c r="L141" s="67">
        <f t="shared" ref="L141:L155" si="22">ROUND(K141*I141,2)</f>
        <v>0</v>
      </c>
      <c r="M141" s="68">
        <v>0.21</v>
      </c>
      <c r="N141" s="47">
        <f t="shared" si="12"/>
        <v>0</v>
      </c>
      <c r="O141" s="69" t="s">
        <v>5</v>
      </c>
      <c r="P141" s="70" t="s">
        <v>29</v>
      </c>
      <c r="Q141" s="71">
        <v>0</v>
      </c>
      <c r="R141" s="71">
        <f t="shared" si="18"/>
        <v>0</v>
      </c>
      <c r="S141" s="71">
        <v>0</v>
      </c>
      <c r="T141" s="71">
        <f t="shared" si="19"/>
        <v>0</v>
      </c>
      <c r="U141" s="71">
        <v>0</v>
      </c>
      <c r="V141" s="71">
        <f t="shared" si="20"/>
        <v>0</v>
      </c>
      <c r="W141" s="44"/>
      <c r="X141" s="44"/>
      <c r="AT141" s="11" t="s">
        <v>103</v>
      </c>
      <c r="AV141" s="11" t="s">
        <v>99</v>
      </c>
      <c r="AW141" s="11" t="s">
        <v>56</v>
      </c>
      <c r="BA141" s="11" t="s">
        <v>104</v>
      </c>
      <c r="BG141" s="17">
        <f t="shared" si="13"/>
        <v>0</v>
      </c>
      <c r="BH141" s="17">
        <f t="shared" si="14"/>
        <v>0</v>
      </c>
      <c r="BI141" s="17">
        <f t="shared" si="15"/>
        <v>0</v>
      </c>
      <c r="BJ141" s="17">
        <f t="shared" si="16"/>
        <v>0</v>
      </c>
      <c r="BK141" s="17">
        <f t="shared" si="17"/>
        <v>0</v>
      </c>
      <c r="BL141" s="11" t="s">
        <v>62</v>
      </c>
      <c r="BM141" s="17">
        <f t="shared" si="21"/>
        <v>0</v>
      </c>
      <c r="BN141" s="11" t="s">
        <v>103</v>
      </c>
      <c r="BO141" s="11" t="s">
        <v>335</v>
      </c>
    </row>
    <row r="142" spans="1:67" s="1" customFormat="1" x14ac:dyDescent="0.3">
      <c r="A142" s="44"/>
      <c r="B142" s="44"/>
      <c r="C142" s="85" t="s">
        <v>339</v>
      </c>
      <c r="D142" s="85" t="s">
        <v>99</v>
      </c>
      <c r="E142" s="86" t="s">
        <v>337</v>
      </c>
      <c r="F142" s="86" t="s">
        <v>575</v>
      </c>
      <c r="G142" s="87" t="s">
        <v>212</v>
      </c>
      <c r="H142" s="64" t="s">
        <v>102</v>
      </c>
      <c r="I142" s="88">
        <v>1</v>
      </c>
      <c r="J142" s="219"/>
      <c r="K142" s="228"/>
      <c r="L142" s="67">
        <f t="shared" si="22"/>
        <v>0</v>
      </c>
      <c r="M142" s="68">
        <v>0.21</v>
      </c>
      <c r="N142" s="47">
        <f t="shared" ref="N142:N155" si="23">L142*1.21</f>
        <v>0</v>
      </c>
      <c r="O142" s="69" t="s">
        <v>5</v>
      </c>
      <c r="P142" s="70" t="s">
        <v>29</v>
      </c>
      <c r="Q142" s="71">
        <v>0</v>
      </c>
      <c r="R142" s="71">
        <f t="shared" si="18"/>
        <v>0</v>
      </c>
      <c r="S142" s="71">
        <v>0</v>
      </c>
      <c r="T142" s="71">
        <f t="shared" si="19"/>
        <v>0</v>
      </c>
      <c r="U142" s="71">
        <v>0</v>
      </c>
      <c r="V142" s="71">
        <f t="shared" si="20"/>
        <v>0</v>
      </c>
      <c r="W142" s="44"/>
      <c r="X142" s="44"/>
      <c r="AT142" s="11" t="s">
        <v>103</v>
      </c>
      <c r="AV142" s="11" t="s">
        <v>99</v>
      </c>
      <c r="AW142" s="11" t="s">
        <v>56</v>
      </c>
      <c r="BA142" s="11" t="s">
        <v>104</v>
      </c>
      <c r="BG142" s="17">
        <f t="shared" ref="BG142:BG155" si="24">IF(P142="základní",L142,0)</f>
        <v>0</v>
      </c>
      <c r="BH142" s="17">
        <f t="shared" ref="BH142:BH155" si="25">IF(P142="snížená",L142,0)</f>
        <v>0</v>
      </c>
      <c r="BI142" s="17">
        <f t="shared" ref="BI142:BI155" si="26">IF(P142="zákl. přenesená",L142,0)</f>
        <v>0</v>
      </c>
      <c r="BJ142" s="17">
        <f t="shared" ref="BJ142:BJ155" si="27">IF(P142="sníž. přenesená",L142,0)</f>
        <v>0</v>
      </c>
      <c r="BK142" s="17">
        <f t="shared" ref="BK142:BK155" si="28">IF(P142="nulová",L142,0)</f>
        <v>0</v>
      </c>
      <c r="BL142" s="11" t="s">
        <v>62</v>
      </c>
      <c r="BM142" s="17">
        <f t="shared" si="21"/>
        <v>0</v>
      </c>
      <c r="BN142" s="11" t="s">
        <v>103</v>
      </c>
      <c r="BO142" s="11" t="s">
        <v>338</v>
      </c>
    </row>
    <row r="143" spans="1:67" s="1" customFormat="1" x14ac:dyDescent="0.3">
      <c r="A143" s="44"/>
      <c r="B143" s="44"/>
      <c r="C143" s="85" t="s">
        <v>252</v>
      </c>
      <c r="D143" s="85" t="s">
        <v>99</v>
      </c>
      <c r="E143" s="86" t="s">
        <v>340</v>
      </c>
      <c r="F143" s="86" t="s">
        <v>575</v>
      </c>
      <c r="G143" s="87" t="s">
        <v>212</v>
      </c>
      <c r="H143" s="64" t="s">
        <v>102</v>
      </c>
      <c r="I143" s="88">
        <v>1</v>
      </c>
      <c r="J143" s="219"/>
      <c r="K143" s="228"/>
      <c r="L143" s="67">
        <f t="shared" si="22"/>
        <v>0</v>
      </c>
      <c r="M143" s="68">
        <v>0.21</v>
      </c>
      <c r="N143" s="47">
        <f t="shared" si="23"/>
        <v>0</v>
      </c>
      <c r="O143" s="69" t="s">
        <v>5</v>
      </c>
      <c r="P143" s="70" t="s">
        <v>29</v>
      </c>
      <c r="Q143" s="71">
        <v>0</v>
      </c>
      <c r="R143" s="71">
        <f t="shared" si="18"/>
        <v>0</v>
      </c>
      <c r="S143" s="71">
        <v>0</v>
      </c>
      <c r="T143" s="71">
        <f t="shared" si="19"/>
        <v>0</v>
      </c>
      <c r="U143" s="71">
        <v>0</v>
      </c>
      <c r="V143" s="71">
        <f t="shared" si="20"/>
        <v>0</v>
      </c>
      <c r="W143" s="44"/>
      <c r="X143" s="44"/>
      <c r="AT143" s="11" t="s">
        <v>103</v>
      </c>
      <c r="AV143" s="11" t="s">
        <v>99</v>
      </c>
      <c r="AW143" s="11" t="s">
        <v>56</v>
      </c>
      <c r="BA143" s="11" t="s">
        <v>104</v>
      </c>
      <c r="BG143" s="17">
        <f t="shared" si="24"/>
        <v>0</v>
      </c>
      <c r="BH143" s="17">
        <f t="shared" si="25"/>
        <v>0</v>
      </c>
      <c r="BI143" s="17">
        <f t="shared" si="26"/>
        <v>0</v>
      </c>
      <c r="BJ143" s="17">
        <f t="shared" si="27"/>
        <v>0</v>
      </c>
      <c r="BK143" s="17">
        <f t="shared" si="28"/>
        <v>0</v>
      </c>
      <c r="BL143" s="11" t="s">
        <v>62</v>
      </c>
      <c r="BM143" s="17">
        <f t="shared" si="21"/>
        <v>0</v>
      </c>
      <c r="BN143" s="11" t="s">
        <v>103</v>
      </c>
      <c r="BO143" s="11" t="s">
        <v>341</v>
      </c>
    </row>
    <row r="144" spans="1:67" s="1" customFormat="1" x14ac:dyDescent="0.3">
      <c r="A144" s="44"/>
      <c r="B144" s="44"/>
      <c r="C144" s="85" t="s">
        <v>344</v>
      </c>
      <c r="D144" s="85" t="s">
        <v>99</v>
      </c>
      <c r="E144" s="86" t="s">
        <v>342</v>
      </c>
      <c r="F144" s="86" t="s">
        <v>575</v>
      </c>
      <c r="G144" s="87" t="s">
        <v>212</v>
      </c>
      <c r="H144" s="64" t="s">
        <v>102</v>
      </c>
      <c r="I144" s="88">
        <v>1</v>
      </c>
      <c r="J144" s="219"/>
      <c r="K144" s="228"/>
      <c r="L144" s="67">
        <f t="shared" si="22"/>
        <v>0</v>
      </c>
      <c r="M144" s="68">
        <v>0.21</v>
      </c>
      <c r="N144" s="47">
        <f t="shared" si="23"/>
        <v>0</v>
      </c>
      <c r="O144" s="69" t="s">
        <v>5</v>
      </c>
      <c r="P144" s="70" t="s">
        <v>29</v>
      </c>
      <c r="Q144" s="71">
        <v>0</v>
      </c>
      <c r="R144" s="71">
        <f t="shared" si="18"/>
        <v>0</v>
      </c>
      <c r="S144" s="71">
        <v>0</v>
      </c>
      <c r="T144" s="71">
        <f t="shared" si="19"/>
        <v>0</v>
      </c>
      <c r="U144" s="71">
        <v>0</v>
      </c>
      <c r="V144" s="71">
        <f t="shared" si="20"/>
        <v>0</v>
      </c>
      <c r="W144" s="44"/>
      <c r="X144" s="44"/>
      <c r="AT144" s="11" t="s">
        <v>103</v>
      </c>
      <c r="AV144" s="11" t="s">
        <v>99</v>
      </c>
      <c r="AW144" s="11" t="s">
        <v>56</v>
      </c>
      <c r="BA144" s="11" t="s">
        <v>104</v>
      </c>
      <c r="BG144" s="17">
        <f t="shared" si="24"/>
        <v>0</v>
      </c>
      <c r="BH144" s="17">
        <f t="shared" si="25"/>
        <v>0</v>
      </c>
      <c r="BI144" s="17">
        <f t="shared" si="26"/>
        <v>0</v>
      </c>
      <c r="BJ144" s="17">
        <f t="shared" si="27"/>
        <v>0</v>
      </c>
      <c r="BK144" s="17">
        <f t="shared" si="28"/>
        <v>0</v>
      </c>
      <c r="BL144" s="11" t="s">
        <v>62</v>
      </c>
      <c r="BM144" s="17">
        <f t="shared" si="21"/>
        <v>0</v>
      </c>
      <c r="BN144" s="11" t="s">
        <v>103</v>
      </c>
      <c r="BO144" s="11" t="s">
        <v>343</v>
      </c>
    </row>
    <row r="145" spans="1:67" s="1" customFormat="1" x14ac:dyDescent="0.3">
      <c r="A145" s="44"/>
      <c r="B145" s="44"/>
      <c r="C145" s="85" t="s">
        <v>255</v>
      </c>
      <c r="D145" s="85" t="s">
        <v>99</v>
      </c>
      <c r="E145" s="86" t="s">
        <v>345</v>
      </c>
      <c r="F145" s="86" t="s">
        <v>580</v>
      </c>
      <c r="G145" s="87" t="s">
        <v>346</v>
      </c>
      <c r="H145" s="64" t="s">
        <v>102</v>
      </c>
      <c r="I145" s="88">
        <v>1</v>
      </c>
      <c r="J145" s="219"/>
      <c r="K145" s="228"/>
      <c r="L145" s="67">
        <f t="shared" si="22"/>
        <v>0</v>
      </c>
      <c r="M145" s="68">
        <v>0.21</v>
      </c>
      <c r="N145" s="47">
        <f t="shared" si="23"/>
        <v>0</v>
      </c>
      <c r="O145" s="69" t="s">
        <v>5</v>
      </c>
      <c r="P145" s="70" t="s">
        <v>29</v>
      </c>
      <c r="Q145" s="71">
        <v>0</v>
      </c>
      <c r="R145" s="71">
        <f t="shared" si="18"/>
        <v>0</v>
      </c>
      <c r="S145" s="71">
        <v>0</v>
      </c>
      <c r="T145" s="71">
        <f t="shared" si="19"/>
        <v>0</v>
      </c>
      <c r="U145" s="71">
        <v>0</v>
      </c>
      <c r="V145" s="71">
        <f t="shared" si="20"/>
        <v>0</v>
      </c>
      <c r="W145" s="44"/>
      <c r="X145" s="44"/>
      <c r="AT145" s="11" t="s">
        <v>103</v>
      </c>
      <c r="AV145" s="11" t="s">
        <v>99</v>
      </c>
      <c r="AW145" s="11" t="s">
        <v>56</v>
      </c>
      <c r="BA145" s="11" t="s">
        <v>104</v>
      </c>
      <c r="BG145" s="17">
        <f t="shared" si="24"/>
        <v>0</v>
      </c>
      <c r="BH145" s="17">
        <f t="shared" si="25"/>
        <v>0</v>
      </c>
      <c r="BI145" s="17">
        <f t="shared" si="26"/>
        <v>0</v>
      </c>
      <c r="BJ145" s="17">
        <f t="shared" si="27"/>
        <v>0</v>
      </c>
      <c r="BK145" s="17">
        <f t="shared" si="28"/>
        <v>0</v>
      </c>
      <c r="BL145" s="11" t="s">
        <v>62</v>
      </c>
      <c r="BM145" s="17">
        <f t="shared" si="21"/>
        <v>0</v>
      </c>
      <c r="BN145" s="11" t="s">
        <v>103</v>
      </c>
      <c r="BO145" s="11" t="s">
        <v>347</v>
      </c>
    </row>
    <row r="146" spans="1:67" s="1" customFormat="1" x14ac:dyDescent="0.3">
      <c r="A146" s="44"/>
      <c r="B146" s="44"/>
      <c r="C146" s="85" t="s">
        <v>351</v>
      </c>
      <c r="D146" s="85" t="s">
        <v>99</v>
      </c>
      <c r="E146" s="86" t="s">
        <v>348</v>
      </c>
      <c r="F146" s="86" t="s">
        <v>576</v>
      </c>
      <c r="G146" s="87" t="s">
        <v>349</v>
      </c>
      <c r="H146" s="64" t="s">
        <v>102</v>
      </c>
      <c r="I146" s="88">
        <v>1</v>
      </c>
      <c r="J146" s="219"/>
      <c r="K146" s="228"/>
      <c r="L146" s="67">
        <f t="shared" si="22"/>
        <v>0</v>
      </c>
      <c r="M146" s="68">
        <v>0.21</v>
      </c>
      <c r="N146" s="47">
        <f t="shared" si="23"/>
        <v>0</v>
      </c>
      <c r="O146" s="69" t="s">
        <v>5</v>
      </c>
      <c r="P146" s="70" t="s">
        <v>29</v>
      </c>
      <c r="Q146" s="71">
        <v>0</v>
      </c>
      <c r="R146" s="71">
        <f t="shared" si="18"/>
        <v>0</v>
      </c>
      <c r="S146" s="71">
        <v>0</v>
      </c>
      <c r="T146" s="71">
        <f t="shared" si="19"/>
        <v>0</v>
      </c>
      <c r="U146" s="71">
        <v>0</v>
      </c>
      <c r="V146" s="71">
        <f t="shared" si="20"/>
        <v>0</v>
      </c>
      <c r="W146" s="44"/>
      <c r="X146" s="44"/>
      <c r="AT146" s="11" t="s">
        <v>103</v>
      </c>
      <c r="AV146" s="11" t="s">
        <v>99</v>
      </c>
      <c r="AW146" s="11" t="s">
        <v>56</v>
      </c>
      <c r="BA146" s="11" t="s">
        <v>104</v>
      </c>
      <c r="BG146" s="17">
        <f t="shared" si="24"/>
        <v>0</v>
      </c>
      <c r="BH146" s="17">
        <f t="shared" si="25"/>
        <v>0</v>
      </c>
      <c r="BI146" s="17">
        <f t="shared" si="26"/>
        <v>0</v>
      </c>
      <c r="BJ146" s="17">
        <f t="shared" si="27"/>
        <v>0</v>
      </c>
      <c r="BK146" s="17">
        <f t="shared" si="28"/>
        <v>0</v>
      </c>
      <c r="BL146" s="11" t="s">
        <v>62</v>
      </c>
      <c r="BM146" s="17">
        <f t="shared" si="21"/>
        <v>0</v>
      </c>
      <c r="BN146" s="11" t="s">
        <v>103</v>
      </c>
      <c r="BO146" s="11" t="s">
        <v>350</v>
      </c>
    </row>
    <row r="147" spans="1:67" s="1" customFormat="1" x14ac:dyDescent="0.3">
      <c r="A147" s="44"/>
      <c r="B147" s="44"/>
      <c r="C147" s="85" t="s">
        <v>258</v>
      </c>
      <c r="D147" s="85" t="s">
        <v>99</v>
      </c>
      <c r="E147" s="86" t="s">
        <v>352</v>
      </c>
      <c r="F147" s="86" t="s">
        <v>580</v>
      </c>
      <c r="G147" s="87" t="s">
        <v>257</v>
      </c>
      <c r="H147" s="64" t="s">
        <v>102</v>
      </c>
      <c r="I147" s="88">
        <v>1</v>
      </c>
      <c r="J147" s="219"/>
      <c r="K147" s="228"/>
      <c r="L147" s="67">
        <f t="shared" si="22"/>
        <v>0</v>
      </c>
      <c r="M147" s="68">
        <v>0.21</v>
      </c>
      <c r="N147" s="47">
        <f t="shared" si="23"/>
        <v>0</v>
      </c>
      <c r="O147" s="69" t="s">
        <v>5</v>
      </c>
      <c r="P147" s="70" t="s">
        <v>29</v>
      </c>
      <c r="Q147" s="71">
        <v>0</v>
      </c>
      <c r="R147" s="71">
        <f t="shared" si="18"/>
        <v>0</v>
      </c>
      <c r="S147" s="71">
        <v>0</v>
      </c>
      <c r="T147" s="71">
        <f t="shared" si="19"/>
        <v>0</v>
      </c>
      <c r="U147" s="71">
        <v>0</v>
      </c>
      <c r="V147" s="71">
        <f t="shared" si="20"/>
        <v>0</v>
      </c>
      <c r="W147" s="44"/>
      <c r="X147" s="44"/>
      <c r="AT147" s="11" t="s">
        <v>103</v>
      </c>
      <c r="AV147" s="11" t="s">
        <v>99</v>
      </c>
      <c r="AW147" s="11" t="s">
        <v>56</v>
      </c>
      <c r="BA147" s="11" t="s">
        <v>104</v>
      </c>
      <c r="BG147" s="17">
        <f t="shared" si="24"/>
        <v>0</v>
      </c>
      <c r="BH147" s="17">
        <f t="shared" si="25"/>
        <v>0</v>
      </c>
      <c r="BI147" s="17">
        <f t="shared" si="26"/>
        <v>0</v>
      </c>
      <c r="BJ147" s="17">
        <f t="shared" si="27"/>
        <v>0</v>
      </c>
      <c r="BK147" s="17">
        <f t="shared" si="28"/>
        <v>0</v>
      </c>
      <c r="BL147" s="11" t="s">
        <v>62</v>
      </c>
      <c r="BM147" s="17">
        <f t="shared" si="21"/>
        <v>0</v>
      </c>
      <c r="BN147" s="11" t="s">
        <v>103</v>
      </c>
      <c r="BO147" s="11" t="s">
        <v>353</v>
      </c>
    </row>
    <row r="148" spans="1:67" s="24" customFormat="1" x14ac:dyDescent="0.3">
      <c r="A148" s="44"/>
      <c r="B148" s="44"/>
      <c r="C148" s="85"/>
      <c r="D148" s="85" t="s">
        <v>99</v>
      </c>
      <c r="E148" s="86" t="s">
        <v>511</v>
      </c>
      <c r="F148" s="86" t="s">
        <v>580</v>
      </c>
      <c r="G148" s="87" t="s">
        <v>257</v>
      </c>
      <c r="H148" s="64" t="s">
        <v>102</v>
      </c>
      <c r="I148" s="88">
        <v>1</v>
      </c>
      <c r="J148" s="219"/>
      <c r="K148" s="228"/>
      <c r="L148" s="67">
        <f t="shared" si="22"/>
        <v>0</v>
      </c>
      <c r="M148" s="68">
        <v>0.21</v>
      </c>
      <c r="N148" s="47">
        <f t="shared" si="23"/>
        <v>0</v>
      </c>
      <c r="O148" s="69"/>
      <c r="P148" s="70"/>
      <c r="Q148" s="71"/>
      <c r="R148" s="71"/>
      <c r="S148" s="71"/>
      <c r="T148" s="71"/>
      <c r="U148" s="71"/>
      <c r="V148" s="71"/>
      <c r="W148" s="44"/>
      <c r="X148" s="44"/>
      <c r="AT148" s="11"/>
      <c r="AV148" s="11"/>
      <c r="AW148" s="11"/>
      <c r="BA148" s="11"/>
      <c r="BG148" s="17"/>
      <c r="BH148" s="17"/>
      <c r="BI148" s="17"/>
      <c r="BJ148" s="17"/>
      <c r="BK148" s="17"/>
      <c r="BL148" s="11"/>
      <c r="BM148" s="17"/>
      <c r="BN148" s="11"/>
      <c r="BO148" s="11"/>
    </row>
    <row r="149" spans="1:67" s="1" customFormat="1" x14ac:dyDescent="0.3">
      <c r="A149" s="44"/>
      <c r="B149" s="44"/>
      <c r="C149" s="85" t="s">
        <v>356</v>
      </c>
      <c r="D149" s="85" t="s">
        <v>99</v>
      </c>
      <c r="E149" s="86" t="s">
        <v>354</v>
      </c>
      <c r="F149" s="86" t="s">
        <v>571</v>
      </c>
      <c r="G149" s="87" t="s">
        <v>221</v>
      </c>
      <c r="H149" s="64" t="s">
        <v>102</v>
      </c>
      <c r="I149" s="88">
        <v>1</v>
      </c>
      <c r="J149" s="219"/>
      <c r="K149" s="228"/>
      <c r="L149" s="67">
        <f t="shared" si="22"/>
        <v>0</v>
      </c>
      <c r="M149" s="68">
        <v>0.21</v>
      </c>
      <c r="N149" s="47">
        <f t="shared" si="23"/>
        <v>0</v>
      </c>
      <c r="O149" s="69" t="s">
        <v>5</v>
      </c>
      <c r="P149" s="70" t="s">
        <v>29</v>
      </c>
      <c r="Q149" s="71">
        <v>0</v>
      </c>
      <c r="R149" s="71">
        <f>Q149*I149</f>
        <v>0</v>
      </c>
      <c r="S149" s="71">
        <v>0</v>
      </c>
      <c r="T149" s="71">
        <f>S149*I149</f>
        <v>0</v>
      </c>
      <c r="U149" s="71">
        <v>0</v>
      </c>
      <c r="V149" s="71">
        <f>U149*I149</f>
        <v>0</v>
      </c>
      <c r="W149" s="44"/>
      <c r="X149" s="44"/>
      <c r="AT149" s="11" t="s">
        <v>103</v>
      </c>
      <c r="AV149" s="11" t="s">
        <v>99</v>
      </c>
      <c r="AW149" s="11" t="s">
        <v>56</v>
      </c>
      <c r="BA149" s="11" t="s">
        <v>104</v>
      </c>
      <c r="BG149" s="17">
        <f t="shared" si="24"/>
        <v>0</v>
      </c>
      <c r="BH149" s="17">
        <f t="shared" si="25"/>
        <v>0</v>
      </c>
      <c r="BI149" s="17">
        <f t="shared" si="26"/>
        <v>0</v>
      </c>
      <c r="BJ149" s="17">
        <f t="shared" si="27"/>
        <v>0</v>
      </c>
      <c r="BK149" s="17">
        <f t="shared" si="28"/>
        <v>0</v>
      </c>
      <c r="BL149" s="11" t="s">
        <v>62</v>
      </c>
      <c r="BM149" s="17">
        <f>ROUND(K149*I149,2)</f>
        <v>0</v>
      </c>
      <c r="BN149" s="11" t="s">
        <v>103</v>
      </c>
      <c r="BO149" s="11" t="s">
        <v>355</v>
      </c>
    </row>
    <row r="150" spans="1:67" s="1" customFormat="1" x14ac:dyDescent="0.3">
      <c r="A150" s="44"/>
      <c r="B150" s="44"/>
      <c r="C150" s="85" t="s">
        <v>261</v>
      </c>
      <c r="D150" s="85" t="s">
        <v>99</v>
      </c>
      <c r="E150" s="86" t="s">
        <v>357</v>
      </c>
      <c r="F150" s="86" t="s">
        <v>584</v>
      </c>
      <c r="G150" s="87" t="s">
        <v>279</v>
      </c>
      <c r="H150" s="64" t="s">
        <v>102</v>
      </c>
      <c r="I150" s="88">
        <v>1</v>
      </c>
      <c r="J150" s="219"/>
      <c r="K150" s="228"/>
      <c r="L150" s="67">
        <f t="shared" si="22"/>
        <v>0</v>
      </c>
      <c r="M150" s="68">
        <v>0.21</v>
      </c>
      <c r="N150" s="47">
        <f t="shared" si="23"/>
        <v>0</v>
      </c>
      <c r="O150" s="69" t="s">
        <v>5</v>
      </c>
      <c r="P150" s="70" t="s">
        <v>29</v>
      </c>
      <c r="Q150" s="71">
        <v>0</v>
      </c>
      <c r="R150" s="71">
        <f>Q150*I150</f>
        <v>0</v>
      </c>
      <c r="S150" s="71">
        <v>0</v>
      </c>
      <c r="T150" s="71">
        <f>S150*I150</f>
        <v>0</v>
      </c>
      <c r="U150" s="71">
        <v>0</v>
      </c>
      <c r="V150" s="71">
        <f>U150*I150</f>
        <v>0</v>
      </c>
      <c r="W150" s="44"/>
      <c r="X150" s="44"/>
      <c r="AT150" s="11" t="s">
        <v>103</v>
      </c>
      <c r="AV150" s="11" t="s">
        <v>99</v>
      </c>
      <c r="AW150" s="11" t="s">
        <v>56</v>
      </c>
      <c r="BA150" s="11" t="s">
        <v>104</v>
      </c>
      <c r="BG150" s="17">
        <f t="shared" si="24"/>
        <v>0</v>
      </c>
      <c r="BH150" s="17">
        <f t="shared" si="25"/>
        <v>0</v>
      </c>
      <c r="BI150" s="17">
        <f t="shared" si="26"/>
        <v>0</v>
      </c>
      <c r="BJ150" s="17">
        <f t="shared" si="27"/>
        <v>0</v>
      </c>
      <c r="BK150" s="17">
        <f t="shared" si="28"/>
        <v>0</v>
      </c>
      <c r="BL150" s="11" t="s">
        <v>62</v>
      </c>
      <c r="BM150" s="17">
        <f>ROUND(K150*I150,2)</f>
        <v>0</v>
      </c>
      <c r="BN150" s="11" t="s">
        <v>103</v>
      </c>
      <c r="BO150" s="11" t="s">
        <v>358</v>
      </c>
    </row>
    <row r="151" spans="1:67" s="24" customFormat="1" x14ac:dyDescent="0.3">
      <c r="A151" s="44"/>
      <c r="B151" s="44"/>
      <c r="C151" s="85"/>
      <c r="D151" s="85" t="s">
        <v>99</v>
      </c>
      <c r="E151" s="86" t="s">
        <v>359</v>
      </c>
      <c r="F151" s="86" t="s">
        <v>575</v>
      </c>
      <c r="G151" s="87" t="s">
        <v>360</v>
      </c>
      <c r="H151" s="64" t="s">
        <v>102</v>
      </c>
      <c r="I151" s="88">
        <v>1</v>
      </c>
      <c r="J151" s="219"/>
      <c r="K151" s="228"/>
      <c r="L151" s="67">
        <f t="shared" si="22"/>
        <v>0</v>
      </c>
      <c r="M151" s="68">
        <v>0.21</v>
      </c>
      <c r="N151" s="47">
        <f t="shared" ref="N151" si="29">L151*1.21</f>
        <v>0</v>
      </c>
      <c r="O151" s="69"/>
      <c r="P151" s="70"/>
      <c r="Q151" s="71"/>
      <c r="R151" s="71"/>
      <c r="S151" s="71"/>
      <c r="T151" s="71"/>
      <c r="U151" s="71"/>
      <c r="V151" s="71"/>
      <c r="W151" s="44"/>
      <c r="X151" s="44"/>
      <c r="AT151" s="11"/>
      <c r="AV151" s="11"/>
      <c r="AW151" s="11"/>
      <c r="BA151" s="11"/>
      <c r="BG151" s="17"/>
      <c r="BH151" s="17"/>
      <c r="BI151" s="17"/>
      <c r="BJ151" s="17"/>
      <c r="BK151" s="17"/>
      <c r="BL151" s="11"/>
      <c r="BM151" s="17"/>
      <c r="BN151" s="11"/>
      <c r="BO151" s="11"/>
    </row>
    <row r="152" spans="1:67" s="1" customFormat="1" x14ac:dyDescent="0.3">
      <c r="A152" s="44"/>
      <c r="B152" s="44"/>
      <c r="C152" s="85" t="s">
        <v>362</v>
      </c>
      <c r="D152" s="85" t="s">
        <v>99</v>
      </c>
      <c r="E152" s="86" t="s">
        <v>512</v>
      </c>
      <c r="F152" s="86" t="s">
        <v>575</v>
      </c>
      <c r="G152" s="87" t="s">
        <v>360</v>
      </c>
      <c r="H152" s="64" t="s">
        <v>102</v>
      </c>
      <c r="I152" s="88">
        <v>1</v>
      </c>
      <c r="J152" s="219"/>
      <c r="K152" s="228"/>
      <c r="L152" s="67">
        <f t="shared" si="22"/>
        <v>0</v>
      </c>
      <c r="M152" s="68">
        <v>0.21</v>
      </c>
      <c r="N152" s="47">
        <f t="shared" si="23"/>
        <v>0</v>
      </c>
      <c r="O152" s="69" t="s">
        <v>5</v>
      </c>
      <c r="P152" s="70" t="s">
        <v>29</v>
      </c>
      <c r="Q152" s="71">
        <v>0</v>
      </c>
      <c r="R152" s="71">
        <f>Q152*I152</f>
        <v>0</v>
      </c>
      <c r="S152" s="71">
        <v>0</v>
      </c>
      <c r="T152" s="71">
        <f>S152*I152</f>
        <v>0</v>
      </c>
      <c r="U152" s="71">
        <v>0</v>
      </c>
      <c r="V152" s="71">
        <f>U152*I152</f>
        <v>0</v>
      </c>
      <c r="W152" s="44"/>
      <c r="X152" s="44"/>
      <c r="AT152" s="11" t="s">
        <v>103</v>
      </c>
      <c r="AV152" s="11" t="s">
        <v>99</v>
      </c>
      <c r="AW152" s="11" t="s">
        <v>56</v>
      </c>
      <c r="BA152" s="11" t="s">
        <v>104</v>
      </c>
      <c r="BG152" s="17">
        <f t="shared" si="24"/>
        <v>0</v>
      </c>
      <c r="BH152" s="17">
        <f t="shared" si="25"/>
        <v>0</v>
      </c>
      <c r="BI152" s="17">
        <f t="shared" si="26"/>
        <v>0</v>
      </c>
      <c r="BJ152" s="17">
        <f t="shared" si="27"/>
        <v>0</v>
      </c>
      <c r="BK152" s="17">
        <f t="shared" si="28"/>
        <v>0</v>
      </c>
      <c r="BL152" s="11" t="s">
        <v>62</v>
      </c>
      <c r="BM152" s="17">
        <f>ROUND(K152*I152,2)</f>
        <v>0</v>
      </c>
      <c r="BN152" s="11" t="s">
        <v>103</v>
      </c>
      <c r="BO152" s="11" t="s">
        <v>361</v>
      </c>
    </row>
    <row r="153" spans="1:67" s="1" customFormat="1" x14ac:dyDescent="0.3">
      <c r="A153" s="44"/>
      <c r="B153" s="44"/>
      <c r="C153" s="85" t="s">
        <v>263</v>
      </c>
      <c r="D153" s="85" t="s">
        <v>99</v>
      </c>
      <c r="E153" s="86" t="s">
        <v>363</v>
      </c>
      <c r="F153" s="86" t="s">
        <v>571</v>
      </c>
      <c r="G153" s="87" t="s">
        <v>364</v>
      </c>
      <c r="H153" s="64" t="s">
        <v>102</v>
      </c>
      <c r="I153" s="88">
        <v>1</v>
      </c>
      <c r="J153" s="219"/>
      <c r="K153" s="228"/>
      <c r="L153" s="67">
        <f t="shared" si="22"/>
        <v>0</v>
      </c>
      <c r="M153" s="68">
        <v>0.21</v>
      </c>
      <c r="N153" s="47">
        <f t="shared" si="23"/>
        <v>0</v>
      </c>
      <c r="O153" s="69" t="s">
        <v>5</v>
      </c>
      <c r="P153" s="70" t="s">
        <v>29</v>
      </c>
      <c r="Q153" s="71">
        <v>0</v>
      </c>
      <c r="R153" s="71">
        <f>Q153*I153</f>
        <v>0</v>
      </c>
      <c r="S153" s="71">
        <v>0</v>
      </c>
      <c r="T153" s="71">
        <f>S153*I153</f>
        <v>0</v>
      </c>
      <c r="U153" s="71">
        <v>0</v>
      </c>
      <c r="V153" s="71">
        <f>U153*I153</f>
        <v>0</v>
      </c>
      <c r="W153" s="44"/>
      <c r="X153" s="44"/>
      <c r="AT153" s="11" t="s">
        <v>103</v>
      </c>
      <c r="AV153" s="11" t="s">
        <v>99</v>
      </c>
      <c r="AW153" s="11" t="s">
        <v>56</v>
      </c>
      <c r="BA153" s="11" t="s">
        <v>104</v>
      </c>
      <c r="BG153" s="17">
        <f t="shared" si="24"/>
        <v>0</v>
      </c>
      <c r="BH153" s="17">
        <f t="shared" si="25"/>
        <v>0</v>
      </c>
      <c r="BI153" s="17">
        <f t="shared" si="26"/>
        <v>0</v>
      </c>
      <c r="BJ153" s="17">
        <f t="shared" si="27"/>
        <v>0</v>
      </c>
      <c r="BK153" s="17">
        <f t="shared" si="28"/>
        <v>0</v>
      </c>
      <c r="BL153" s="11" t="s">
        <v>62</v>
      </c>
      <c r="BM153" s="17">
        <f>ROUND(K153*I153,2)</f>
        <v>0</v>
      </c>
      <c r="BN153" s="11" t="s">
        <v>103</v>
      </c>
      <c r="BO153" s="11" t="s">
        <v>365</v>
      </c>
    </row>
    <row r="154" spans="1:67" s="1" customFormat="1" x14ac:dyDescent="0.3">
      <c r="A154" s="44"/>
      <c r="B154" s="44"/>
      <c r="C154" s="85" t="s">
        <v>369</v>
      </c>
      <c r="D154" s="85" t="s">
        <v>99</v>
      </c>
      <c r="E154" s="86" t="s">
        <v>366</v>
      </c>
      <c r="F154" s="86" t="s">
        <v>583</v>
      </c>
      <c r="G154" s="87" t="s">
        <v>367</v>
      </c>
      <c r="H154" s="64" t="s">
        <v>102</v>
      </c>
      <c r="I154" s="88">
        <v>1</v>
      </c>
      <c r="J154" s="219"/>
      <c r="K154" s="228"/>
      <c r="L154" s="67">
        <f t="shared" si="22"/>
        <v>0</v>
      </c>
      <c r="M154" s="68">
        <v>0.21</v>
      </c>
      <c r="N154" s="47">
        <f t="shared" si="23"/>
        <v>0</v>
      </c>
      <c r="O154" s="69" t="s">
        <v>5</v>
      </c>
      <c r="P154" s="70" t="s">
        <v>29</v>
      </c>
      <c r="Q154" s="71">
        <v>0</v>
      </c>
      <c r="R154" s="71">
        <f>Q154*I154</f>
        <v>0</v>
      </c>
      <c r="S154" s="71">
        <v>0</v>
      </c>
      <c r="T154" s="71">
        <f>S154*I154</f>
        <v>0</v>
      </c>
      <c r="U154" s="71">
        <v>0</v>
      </c>
      <c r="V154" s="71">
        <f>U154*I154</f>
        <v>0</v>
      </c>
      <c r="W154" s="44"/>
      <c r="X154" s="44"/>
      <c r="AT154" s="11" t="s">
        <v>103</v>
      </c>
      <c r="AV154" s="11" t="s">
        <v>99</v>
      </c>
      <c r="AW154" s="11" t="s">
        <v>56</v>
      </c>
      <c r="BA154" s="11" t="s">
        <v>104</v>
      </c>
      <c r="BG154" s="17">
        <f t="shared" si="24"/>
        <v>0</v>
      </c>
      <c r="BH154" s="17">
        <f t="shared" si="25"/>
        <v>0</v>
      </c>
      <c r="BI154" s="17">
        <f t="shared" si="26"/>
        <v>0</v>
      </c>
      <c r="BJ154" s="17">
        <f t="shared" si="27"/>
        <v>0</v>
      </c>
      <c r="BK154" s="17">
        <f t="shared" si="28"/>
        <v>0</v>
      </c>
      <c r="BL154" s="11" t="s">
        <v>62</v>
      </c>
      <c r="BM154" s="17">
        <f>ROUND(K154*I154,2)</f>
        <v>0</v>
      </c>
      <c r="BN154" s="11" t="s">
        <v>103</v>
      </c>
      <c r="BO154" s="11" t="s">
        <v>368</v>
      </c>
    </row>
    <row r="155" spans="1:67" s="1" customFormat="1" x14ac:dyDescent="0.3">
      <c r="A155" s="44"/>
      <c r="B155" s="44"/>
      <c r="C155" s="44">
        <v>78</v>
      </c>
      <c r="D155" s="85" t="s">
        <v>99</v>
      </c>
      <c r="E155" s="86" t="s">
        <v>370</v>
      </c>
      <c r="F155" s="86" t="s">
        <v>571</v>
      </c>
      <c r="G155" s="87" t="s">
        <v>215</v>
      </c>
      <c r="H155" s="64" t="s">
        <v>102</v>
      </c>
      <c r="I155" s="88">
        <v>1</v>
      </c>
      <c r="J155" s="219"/>
      <c r="K155" s="228"/>
      <c r="L155" s="67">
        <f t="shared" si="22"/>
        <v>0</v>
      </c>
      <c r="M155" s="68">
        <v>0.21</v>
      </c>
      <c r="N155" s="47">
        <f t="shared" si="23"/>
        <v>0</v>
      </c>
      <c r="O155" s="69" t="s">
        <v>5</v>
      </c>
      <c r="P155" s="70" t="s">
        <v>29</v>
      </c>
      <c r="Q155" s="71">
        <v>0</v>
      </c>
      <c r="R155" s="71">
        <f>Q155*I155</f>
        <v>0</v>
      </c>
      <c r="S155" s="71">
        <v>0</v>
      </c>
      <c r="T155" s="71">
        <f>S155*I155</f>
        <v>0</v>
      </c>
      <c r="U155" s="71">
        <v>0</v>
      </c>
      <c r="V155" s="71">
        <f>U155*I155</f>
        <v>0</v>
      </c>
      <c r="W155" s="44"/>
      <c r="X155" s="44"/>
      <c r="AT155" s="11" t="s">
        <v>103</v>
      </c>
      <c r="AV155" s="11" t="s">
        <v>99</v>
      </c>
      <c r="AW155" s="11" t="s">
        <v>56</v>
      </c>
      <c r="BA155" s="11" t="s">
        <v>104</v>
      </c>
      <c r="BG155" s="17">
        <f t="shared" si="24"/>
        <v>0</v>
      </c>
      <c r="BH155" s="17">
        <f t="shared" si="25"/>
        <v>0</v>
      </c>
      <c r="BI155" s="17">
        <f t="shared" si="26"/>
        <v>0</v>
      </c>
      <c r="BJ155" s="17">
        <f t="shared" si="27"/>
        <v>0</v>
      </c>
      <c r="BK155" s="17">
        <f t="shared" si="28"/>
        <v>0</v>
      </c>
      <c r="BL155" s="11" t="s">
        <v>62</v>
      </c>
      <c r="BM155" s="17">
        <f>ROUND(K155*I155,2)</f>
        <v>0</v>
      </c>
      <c r="BN155" s="11" t="s">
        <v>103</v>
      </c>
      <c r="BO155" s="11" t="s">
        <v>371</v>
      </c>
    </row>
    <row r="156" spans="1:67" s="1" customFormat="1" ht="6.95" customHeight="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218"/>
      <c r="K156" s="28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</row>
  </sheetData>
  <sheetProtection algorithmName="SHA-512" hashValue="rzVzSKsBcv9TwWABNCARv2C0GDbXcJEl1tTF1vZC2ixokaWgM8c+Y0P+GuKanJ5Lji9mKHEuKMUBjKchV58Omw==" saltValue="FkkvXLhKwKVOvXBSYkV8Ow==" spinCount="100000" sheet="1" objects="1" scenarios="1"/>
  <autoFilter ref="C75:M155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L1" location="C75" display="3) Soupis prací"/>
    <hyperlink ref="N1:X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37"/>
  <sheetViews>
    <sheetView showGridLines="0" zoomScaleNormal="100" workbookViewId="0">
      <pane ySplit="1" topLeftCell="A70" activePane="bottomLeft" state="frozen"/>
      <selection pane="bottomLeft" activeCell="L109" sqref="L109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4" width="4.33203125" style="49" hidden="1" customWidth="1"/>
    <col min="5" max="5" width="11.6640625" style="49" customWidth="1"/>
    <col min="6" max="6" width="17.1640625" style="49" hidden="1" customWidth="1"/>
    <col min="7" max="7" width="45" style="49" customWidth="1"/>
    <col min="8" max="8" width="8.6640625" style="49" customWidth="1"/>
    <col min="9" max="9" width="11.1640625" style="49" customWidth="1"/>
    <col min="10" max="10" width="28.33203125" style="231" customWidth="1"/>
    <col min="11" max="11" width="1.1640625" style="187" customWidth="1"/>
    <col min="12" max="12" width="13.33203125" customWidth="1"/>
    <col min="13" max="13" width="23.5" style="49" customWidth="1"/>
    <col min="14" max="14" width="15.5" style="49" customWidth="1"/>
    <col min="15" max="15" width="17.33203125" style="48" customWidth="1"/>
    <col min="16" max="21" width="9.33203125" style="49" hidden="1"/>
    <col min="22" max="22" width="8.1640625" style="49" hidden="1" customWidth="1"/>
    <col min="23" max="23" width="29.6640625" style="49" hidden="1" customWidth="1"/>
    <col min="24" max="24" width="16.33203125" style="49" hidden="1" customWidth="1"/>
    <col min="25" max="25" width="3.1640625" style="49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4" t="s">
        <v>74</v>
      </c>
      <c r="H1" s="283" t="s">
        <v>75</v>
      </c>
      <c r="I1" s="283"/>
      <c r="J1" s="230"/>
      <c r="K1" s="195"/>
      <c r="L1" s="7"/>
      <c r="M1" s="34" t="s">
        <v>76</v>
      </c>
      <c r="N1" s="8" t="s">
        <v>77</v>
      </c>
      <c r="O1" s="34" t="s">
        <v>78</v>
      </c>
      <c r="P1" s="34"/>
      <c r="Q1" s="34"/>
      <c r="R1" s="34"/>
      <c r="S1" s="34"/>
      <c r="T1" s="34"/>
      <c r="U1" s="34"/>
      <c r="V1" s="34"/>
      <c r="W1" s="34"/>
      <c r="X1" s="13"/>
      <c r="Y1" s="13"/>
      <c r="Z1" s="224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6" t="s">
        <v>8</v>
      </c>
      <c r="AW2" s="11" t="s">
        <v>67</v>
      </c>
    </row>
    <row r="3" spans="1:73" ht="6.95" customHeight="1" x14ac:dyDescent="0.3">
      <c r="B3" s="72"/>
      <c r="C3" s="50"/>
      <c r="D3" s="50"/>
      <c r="E3" s="50"/>
      <c r="F3" s="50"/>
      <c r="G3" s="50"/>
      <c r="H3" s="50"/>
      <c r="I3" s="50"/>
      <c r="J3" s="232"/>
      <c r="K3" s="50"/>
      <c r="L3" s="29"/>
      <c r="M3" s="50"/>
      <c r="N3" s="50"/>
      <c r="O3" s="37"/>
      <c r="AW3" s="11" t="s">
        <v>64</v>
      </c>
    </row>
    <row r="4" spans="1:73" ht="36.950000000000003" customHeight="1" x14ac:dyDescent="0.3">
      <c r="B4" s="73"/>
      <c r="C4" s="190"/>
      <c r="D4" s="74" t="s">
        <v>79</v>
      </c>
      <c r="E4" s="190"/>
      <c r="F4" s="190"/>
      <c r="G4" s="190"/>
      <c r="H4" s="190"/>
      <c r="I4" s="190"/>
      <c r="J4" s="233"/>
      <c r="K4" s="190"/>
      <c r="L4" s="25"/>
      <c r="M4" s="190"/>
      <c r="N4" s="190"/>
      <c r="O4" s="38"/>
      <c r="P4" s="52" t="s">
        <v>12</v>
      </c>
      <c r="AW4" s="11" t="s">
        <v>6</v>
      </c>
    </row>
    <row r="5" spans="1:73" ht="6.95" customHeight="1" x14ac:dyDescent="0.3">
      <c r="B5" s="73"/>
      <c r="C5" s="190"/>
      <c r="D5" s="190"/>
      <c r="E5" s="190"/>
      <c r="F5" s="190"/>
      <c r="G5" s="190"/>
      <c r="H5" s="190"/>
      <c r="I5" s="190"/>
      <c r="J5" s="233"/>
      <c r="K5" s="190"/>
      <c r="L5" s="25"/>
      <c r="M5" s="190"/>
      <c r="N5" s="190"/>
      <c r="O5" s="38"/>
    </row>
    <row r="6" spans="1:73" ht="15" x14ac:dyDescent="0.3">
      <c r="B6" s="73"/>
      <c r="C6" s="190"/>
      <c r="D6" s="193" t="s">
        <v>14</v>
      </c>
      <c r="E6" s="190"/>
      <c r="F6" s="190"/>
      <c r="G6" s="190"/>
      <c r="H6" s="190"/>
      <c r="I6" s="190"/>
      <c r="J6" s="233"/>
      <c r="K6" s="190"/>
      <c r="L6" s="25"/>
      <c r="M6" s="190"/>
      <c r="N6" s="190"/>
      <c r="O6" s="38"/>
    </row>
    <row r="7" spans="1:73" ht="22.5" customHeight="1" x14ac:dyDescent="0.3">
      <c r="B7" s="73"/>
      <c r="C7" s="190"/>
      <c r="D7" s="190"/>
      <c r="E7" s="279" t="str">
        <f>'Rekapitulace '!K6</f>
        <v>Příhrádek Pardubice - dodávka vnitřního vybavení a expozic</v>
      </c>
      <c r="F7" s="279"/>
      <c r="G7" s="280"/>
      <c r="H7" s="280"/>
      <c r="I7" s="280"/>
      <c r="J7" s="233"/>
      <c r="K7" s="193"/>
      <c r="L7" s="25"/>
      <c r="M7" s="190"/>
      <c r="N7" s="190"/>
      <c r="O7" s="38"/>
    </row>
    <row r="8" spans="1:73" s="1" customFormat="1" ht="15" x14ac:dyDescent="0.3">
      <c r="A8" s="53"/>
      <c r="B8" s="76"/>
      <c r="C8" s="194"/>
      <c r="D8" s="193" t="s">
        <v>80</v>
      </c>
      <c r="E8" s="194"/>
      <c r="F8" s="194"/>
      <c r="G8" s="194"/>
      <c r="H8" s="194"/>
      <c r="I8" s="194"/>
      <c r="J8" s="199"/>
      <c r="K8" s="194"/>
      <c r="L8" s="28"/>
      <c r="M8" s="194"/>
      <c r="N8" s="194"/>
      <c r="O8" s="39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73" s="1" customFormat="1" ht="36.950000000000003" customHeight="1" x14ac:dyDescent="0.3">
      <c r="A9" s="53"/>
      <c r="B9" s="76"/>
      <c r="C9" s="194"/>
      <c r="D9" s="194"/>
      <c r="E9" s="284" t="s">
        <v>507</v>
      </c>
      <c r="F9" s="284"/>
      <c r="G9" s="282"/>
      <c r="H9" s="282"/>
      <c r="I9" s="282"/>
      <c r="J9" s="199"/>
      <c r="K9" s="194"/>
      <c r="L9" s="28"/>
      <c r="M9" s="194"/>
      <c r="N9" s="194"/>
      <c r="O9" s="39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73" s="1" customFormat="1" x14ac:dyDescent="0.3">
      <c r="A10" s="53"/>
      <c r="B10" s="76"/>
      <c r="C10" s="194"/>
      <c r="D10" s="194"/>
      <c r="E10" s="194"/>
      <c r="F10" s="194"/>
      <c r="G10" s="194"/>
      <c r="H10" s="194"/>
      <c r="I10" s="194"/>
      <c r="J10" s="199"/>
      <c r="K10" s="194"/>
      <c r="L10" s="28"/>
      <c r="M10" s="194"/>
      <c r="N10" s="194"/>
      <c r="O10" s="39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73" s="1" customFormat="1" ht="14.45" customHeight="1" x14ac:dyDescent="0.3">
      <c r="A11" s="53"/>
      <c r="B11" s="76"/>
      <c r="C11" s="194"/>
      <c r="D11" s="193" t="s">
        <v>15</v>
      </c>
      <c r="E11" s="194"/>
      <c r="F11" s="194"/>
      <c r="G11" s="189" t="s">
        <v>5</v>
      </c>
      <c r="H11" s="194"/>
      <c r="I11" s="194"/>
      <c r="J11" s="199"/>
      <c r="K11" s="194"/>
      <c r="L11" s="27"/>
      <c r="M11" s="189"/>
      <c r="N11" s="194"/>
      <c r="O11" s="39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73" s="1" customFormat="1" ht="14.45" customHeight="1" x14ac:dyDescent="0.3">
      <c r="A12" s="53"/>
      <c r="B12" s="76"/>
      <c r="C12" s="194"/>
      <c r="D12" s="193" t="s">
        <v>16</v>
      </c>
      <c r="E12" s="194"/>
      <c r="F12" s="194"/>
      <c r="G12" s="189" t="s">
        <v>19</v>
      </c>
      <c r="H12" s="194"/>
      <c r="I12" s="194"/>
      <c r="J12" s="199"/>
      <c r="K12" s="194"/>
      <c r="L12" s="27"/>
      <c r="M12" s="55"/>
      <c r="N12" s="194"/>
      <c r="O12" s="39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73" s="1" customFormat="1" ht="10.9" customHeight="1" x14ac:dyDescent="0.3">
      <c r="A13" s="53"/>
      <c r="B13" s="76"/>
      <c r="C13" s="194"/>
      <c r="D13" s="194"/>
      <c r="E13" s="194"/>
      <c r="F13" s="194"/>
      <c r="G13" s="194"/>
      <c r="H13" s="194"/>
      <c r="I13" s="194"/>
      <c r="J13" s="199"/>
      <c r="K13" s="194"/>
      <c r="L13" s="28"/>
      <c r="M13" s="194"/>
      <c r="N13" s="194"/>
      <c r="O13" s="39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73" s="1" customFormat="1" ht="14.45" customHeight="1" x14ac:dyDescent="0.3">
      <c r="A14" s="53"/>
      <c r="B14" s="76"/>
      <c r="C14" s="194"/>
      <c r="D14" s="193" t="s">
        <v>18</v>
      </c>
      <c r="E14" s="194"/>
      <c r="F14" s="194"/>
      <c r="G14" s="194"/>
      <c r="H14" s="194"/>
      <c r="I14" s="194"/>
      <c r="J14" s="199"/>
      <c r="K14" s="194"/>
      <c r="L14" s="27"/>
      <c r="M14" s="189"/>
      <c r="N14" s="194"/>
      <c r="O14" s="39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73" s="1" customFormat="1" ht="18" customHeight="1" x14ac:dyDescent="0.3">
      <c r="A15" s="53"/>
      <c r="B15" s="76"/>
      <c r="C15" s="194"/>
      <c r="D15" s="194"/>
      <c r="E15" s="189" t="str">
        <f>IF('Rekapitulace '!E11="","",'Rekapitulace '!E11)</f>
        <v xml:space="preserve"> </v>
      </c>
      <c r="F15" s="189"/>
      <c r="G15" s="194"/>
      <c r="H15" s="194"/>
      <c r="I15" s="194"/>
      <c r="J15" s="199"/>
      <c r="K15" s="194"/>
      <c r="L15" s="27"/>
      <c r="M15" s="189"/>
      <c r="N15" s="194"/>
      <c r="O15" s="39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spans="1:73" s="1" customFormat="1" ht="6.95" customHeight="1" x14ac:dyDescent="0.3">
      <c r="A16" s="53"/>
      <c r="B16" s="76"/>
      <c r="C16" s="194"/>
      <c r="D16" s="194"/>
      <c r="E16" s="194"/>
      <c r="F16" s="194"/>
      <c r="G16" s="194"/>
      <c r="H16" s="194"/>
      <c r="I16" s="194"/>
      <c r="J16" s="199"/>
      <c r="K16" s="194"/>
      <c r="L16" s="28"/>
      <c r="M16" s="194"/>
      <c r="N16" s="194"/>
      <c r="O16" s="39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spans="1:25" s="1" customFormat="1" ht="14.45" customHeight="1" x14ac:dyDescent="0.3">
      <c r="A17" s="53"/>
      <c r="B17" s="76"/>
      <c r="C17" s="194"/>
      <c r="D17" s="193" t="s">
        <v>20</v>
      </c>
      <c r="E17" s="194"/>
      <c r="F17" s="194"/>
      <c r="G17" s="194"/>
      <c r="H17" s="194"/>
      <c r="I17" s="194"/>
      <c r="J17" s="199"/>
      <c r="K17" s="194"/>
      <c r="L17" s="27"/>
      <c r="M17" s="189"/>
      <c r="N17" s="194"/>
      <c r="O17" s="39"/>
      <c r="P17" s="53"/>
      <c r="Q17" s="53"/>
      <c r="R17" s="53"/>
      <c r="S17" s="53"/>
      <c r="T17" s="53"/>
      <c r="U17" s="53"/>
      <c r="V17" s="53"/>
      <c r="W17" s="53"/>
      <c r="X17" s="53"/>
      <c r="Y17" s="53"/>
    </row>
    <row r="18" spans="1:25" s="1" customFormat="1" ht="18" customHeight="1" x14ac:dyDescent="0.3">
      <c r="A18" s="53"/>
      <c r="B18" s="76"/>
      <c r="C18" s="194"/>
      <c r="D18" s="194"/>
      <c r="E18" s="189" t="str">
        <f>IF('Rekapitulace '!E14="Vyplň údaj","",IF('Rekapitulace '!E14="","",'Rekapitulace '!E14))</f>
        <v xml:space="preserve"> </v>
      </c>
      <c r="F18" s="189"/>
      <c r="G18" s="194"/>
      <c r="H18" s="194"/>
      <c r="I18" s="194"/>
      <c r="J18" s="199"/>
      <c r="K18" s="194"/>
      <c r="L18" s="27"/>
      <c r="M18" s="189"/>
      <c r="N18" s="194"/>
      <c r="O18" s="39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s="1" customFormat="1" ht="6.95" customHeight="1" x14ac:dyDescent="0.3">
      <c r="A19" s="53"/>
      <c r="B19" s="76"/>
      <c r="C19" s="194"/>
      <c r="D19" s="194"/>
      <c r="E19" s="194"/>
      <c r="F19" s="194"/>
      <c r="G19" s="194"/>
      <c r="H19" s="194"/>
      <c r="I19" s="194"/>
      <c r="J19" s="199"/>
      <c r="K19" s="194"/>
      <c r="L19" s="28"/>
      <c r="M19" s="194"/>
      <c r="N19" s="194"/>
      <c r="O19" s="39"/>
      <c r="P19" s="53"/>
      <c r="Q19" s="53"/>
      <c r="R19" s="53"/>
      <c r="S19" s="53"/>
      <c r="T19" s="53"/>
      <c r="U19" s="53"/>
      <c r="V19" s="53"/>
      <c r="W19" s="53"/>
      <c r="X19" s="53"/>
      <c r="Y19" s="53"/>
    </row>
    <row r="20" spans="1:25" s="1" customFormat="1" ht="14.45" customHeight="1" x14ac:dyDescent="0.3">
      <c r="A20" s="53"/>
      <c r="B20" s="76"/>
      <c r="C20" s="194"/>
      <c r="D20" s="193" t="s">
        <v>21</v>
      </c>
      <c r="E20" s="194"/>
      <c r="F20" s="194"/>
      <c r="G20" s="194"/>
      <c r="H20" s="194"/>
      <c r="I20" s="194"/>
      <c r="J20" s="199"/>
      <c r="K20" s="194"/>
      <c r="L20" s="27"/>
      <c r="M20" s="189"/>
      <c r="N20" s="194"/>
      <c r="O20" s="39"/>
      <c r="P20" s="53"/>
      <c r="Q20" s="53"/>
      <c r="R20" s="53"/>
      <c r="S20" s="53"/>
      <c r="T20" s="53"/>
      <c r="U20" s="53"/>
      <c r="V20" s="53"/>
      <c r="W20" s="53"/>
      <c r="X20" s="53"/>
      <c r="Y20" s="53"/>
    </row>
    <row r="21" spans="1:25" s="1" customFormat="1" ht="18" customHeight="1" x14ac:dyDescent="0.3">
      <c r="A21" s="53"/>
      <c r="B21" s="76"/>
      <c r="C21" s="194"/>
      <c r="D21" s="194"/>
      <c r="E21" s="189" t="str">
        <f>IF('Rekapitulace '!E17="","",'Rekapitulace '!E17)</f>
        <v xml:space="preserve"> </v>
      </c>
      <c r="F21" s="189"/>
      <c r="G21" s="194"/>
      <c r="H21" s="194"/>
      <c r="I21" s="194"/>
      <c r="J21" s="199"/>
      <c r="K21" s="194"/>
      <c r="L21" s="27"/>
      <c r="M21" s="189"/>
      <c r="N21" s="194"/>
      <c r="O21" s="39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spans="1:25" s="1" customFormat="1" ht="6.95" customHeight="1" x14ac:dyDescent="0.3">
      <c r="A22" s="53"/>
      <c r="B22" s="76"/>
      <c r="C22" s="194"/>
      <c r="D22" s="194"/>
      <c r="E22" s="194"/>
      <c r="F22" s="194"/>
      <c r="G22" s="194"/>
      <c r="H22" s="194"/>
      <c r="I22" s="194"/>
      <c r="J22" s="199"/>
      <c r="K22" s="194"/>
      <c r="L22" s="28"/>
      <c r="M22" s="194"/>
      <c r="N22" s="194"/>
      <c r="O22" s="39"/>
      <c r="P22" s="53"/>
      <c r="Q22" s="53"/>
      <c r="R22" s="53"/>
      <c r="S22" s="53"/>
      <c r="T22" s="53"/>
      <c r="U22" s="53"/>
      <c r="V22" s="53"/>
      <c r="W22" s="53"/>
      <c r="X22" s="53"/>
      <c r="Y22" s="53"/>
    </row>
    <row r="23" spans="1:25" s="1" customFormat="1" ht="14.45" customHeight="1" x14ac:dyDescent="0.3">
      <c r="A23" s="53"/>
      <c r="B23" s="76"/>
      <c r="C23" s="194"/>
      <c r="D23" s="193" t="s">
        <v>23</v>
      </c>
      <c r="E23" s="194"/>
      <c r="F23" s="194"/>
      <c r="G23" s="194"/>
      <c r="H23" s="194"/>
      <c r="I23" s="194"/>
      <c r="J23" s="199"/>
      <c r="K23" s="194"/>
      <c r="L23" s="28"/>
      <c r="M23" s="194"/>
      <c r="N23" s="194"/>
      <c r="O23" s="39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spans="1:25" s="2" customFormat="1" ht="22.5" customHeight="1" x14ac:dyDescent="0.3">
      <c r="A24" s="57"/>
      <c r="B24" s="78"/>
      <c r="C24" s="56"/>
      <c r="D24" s="56"/>
      <c r="E24" s="275" t="s">
        <v>5</v>
      </c>
      <c r="F24" s="275"/>
      <c r="G24" s="275"/>
      <c r="H24" s="275"/>
      <c r="I24" s="275"/>
      <c r="J24" s="199"/>
      <c r="K24" s="191"/>
      <c r="L24" s="14"/>
      <c r="M24" s="56"/>
      <c r="N24" s="56"/>
      <c r="O24" s="40"/>
      <c r="P24" s="57"/>
      <c r="Q24" s="57"/>
      <c r="R24" s="57"/>
      <c r="S24" s="57"/>
      <c r="T24" s="57"/>
      <c r="U24" s="57"/>
      <c r="V24" s="57"/>
      <c r="W24" s="57"/>
      <c r="X24" s="57"/>
      <c r="Y24" s="57"/>
    </row>
    <row r="25" spans="1:25" s="1" customFormat="1" ht="6.95" customHeight="1" x14ac:dyDescent="0.3">
      <c r="A25" s="53"/>
      <c r="B25" s="76"/>
      <c r="C25" s="194"/>
      <c r="D25" s="194"/>
      <c r="E25" s="194"/>
      <c r="F25" s="194"/>
      <c r="G25" s="194"/>
      <c r="H25" s="194"/>
      <c r="I25" s="194"/>
      <c r="J25" s="199"/>
      <c r="K25" s="194"/>
      <c r="L25" s="28"/>
      <c r="M25" s="194"/>
      <c r="N25" s="194"/>
      <c r="O25" s="39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s="1" customFormat="1" ht="6.95" customHeight="1" x14ac:dyDescent="0.3">
      <c r="A26" s="53"/>
      <c r="B26" s="76"/>
      <c r="C26" s="194"/>
      <c r="D26" s="194"/>
      <c r="E26" s="194"/>
      <c r="F26" s="194"/>
      <c r="G26" s="194"/>
      <c r="H26" s="194"/>
      <c r="I26" s="194"/>
      <c r="J26" s="199"/>
      <c r="K26" s="194"/>
      <c r="L26" s="28"/>
      <c r="M26" s="194"/>
      <c r="N26" s="194"/>
      <c r="O26" s="39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spans="1:25" s="1" customFormat="1" ht="25.35" customHeight="1" x14ac:dyDescent="0.3">
      <c r="A27" s="53"/>
      <c r="B27" s="76"/>
      <c r="C27" s="194"/>
      <c r="D27" s="79" t="s">
        <v>24</v>
      </c>
      <c r="E27" s="194"/>
      <c r="F27" s="194"/>
      <c r="G27" s="194"/>
      <c r="H27" s="194"/>
      <c r="I27" s="194"/>
      <c r="J27" s="199"/>
      <c r="K27" s="194"/>
      <c r="L27" s="28"/>
      <c r="M27" s="58">
        <f>M81</f>
        <v>0</v>
      </c>
      <c r="N27" s="194"/>
      <c r="O27" s="39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spans="1:25" s="1" customFormat="1" ht="6.95" customHeight="1" x14ac:dyDescent="0.3">
      <c r="A28" s="53"/>
      <c r="B28" s="76"/>
      <c r="C28" s="194"/>
      <c r="D28" s="194"/>
      <c r="E28" s="194"/>
      <c r="F28" s="194"/>
      <c r="G28" s="194"/>
      <c r="H28" s="194"/>
      <c r="I28" s="194"/>
      <c r="J28" s="199"/>
      <c r="K28" s="194"/>
      <c r="L28" s="28"/>
      <c r="M28" s="194"/>
      <c r="N28" s="194"/>
      <c r="O28" s="39"/>
      <c r="P28" s="53"/>
      <c r="Q28" s="53"/>
      <c r="R28" s="53"/>
      <c r="S28" s="53"/>
      <c r="T28" s="53"/>
      <c r="U28" s="53"/>
      <c r="V28" s="53"/>
      <c r="W28" s="53"/>
      <c r="X28" s="53"/>
      <c r="Y28" s="53"/>
    </row>
    <row r="29" spans="1:25" s="1" customFormat="1" ht="14.45" customHeight="1" x14ac:dyDescent="0.3">
      <c r="A29" s="53"/>
      <c r="B29" s="76"/>
      <c r="C29" s="194"/>
      <c r="D29" s="194"/>
      <c r="E29" s="194"/>
      <c r="F29" s="194"/>
      <c r="G29" s="192" t="s">
        <v>26</v>
      </c>
      <c r="H29" s="194"/>
      <c r="I29" s="194"/>
      <c r="J29" s="199"/>
      <c r="K29" s="194"/>
      <c r="L29" s="26" t="s">
        <v>25</v>
      </c>
      <c r="M29" s="192" t="s">
        <v>27</v>
      </c>
      <c r="N29" s="194"/>
      <c r="O29" s="39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spans="1:25" s="1" customFormat="1" ht="14.45" customHeight="1" x14ac:dyDescent="0.3">
      <c r="A30" s="53"/>
      <c r="B30" s="76"/>
      <c r="C30" s="194"/>
      <c r="D30" s="188" t="s">
        <v>28</v>
      </c>
      <c r="E30" s="188" t="s">
        <v>29</v>
      </c>
      <c r="F30" s="188"/>
      <c r="G30" s="59">
        <f>M81</f>
        <v>0</v>
      </c>
      <c r="H30" s="194"/>
      <c r="I30" s="194"/>
      <c r="J30" s="199"/>
      <c r="K30" s="194"/>
      <c r="L30" s="15">
        <v>0.21</v>
      </c>
      <c r="M30" s="59">
        <f>G30*0.21</f>
        <v>0</v>
      </c>
      <c r="N30" s="194"/>
      <c r="O30" s="39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spans="1:25" s="1" customFormat="1" ht="14.45" customHeight="1" x14ac:dyDescent="0.3">
      <c r="A31" s="53"/>
      <c r="B31" s="76"/>
      <c r="C31" s="194"/>
      <c r="D31" s="194"/>
      <c r="E31" s="188" t="s">
        <v>30</v>
      </c>
      <c r="F31" s="188"/>
      <c r="G31" s="59">
        <f>ROUND(SUM(BI81:BI136), 2)</f>
        <v>0</v>
      </c>
      <c r="H31" s="194"/>
      <c r="I31" s="194"/>
      <c r="J31" s="199"/>
      <c r="K31" s="194"/>
      <c r="L31" s="15">
        <v>0.15</v>
      </c>
      <c r="M31" s="59">
        <f>ROUND(ROUND((SUM(BI81:BI136)), 2)*L31, 2)</f>
        <v>0</v>
      </c>
      <c r="N31" s="194"/>
      <c r="O31" s="39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spans="1:25" s="1" customFormat="1" ht="14.45" hidden="1" customHeight="1" x14ac:dyDescent="0.3">
      <c r="A32" s="53"/>
      <c r="B32" s="76"/>
      <c r="C32" s="194"/>
      <c r="D32" s="194"/>
      <c r="E32" s="188" t="s">
        <v>31</v>
      </c>
      <c r="F32" s="188"/>
      <c r="G32" s="59">
        <f>ROUND(SUM(BJ81:BJ136), 2)</f>
        <v>0</v>
      </c>
      <c r="H32" s="194"/>
      <c r="I32" s="194"/>
      <c r="J32" s="199"/>
      <c r="K32" s="194"/>
      <c r="L32" s="15">
        <v>0.21</v>
      </c>
      <c r="M32" s="59">
        <v>0</v>
      </c>
      <c r="N32" s="194"/>
      <c r="O32" s="39"/>
      <c r="P32" s="53"/>
      <c r="Q32" s="53"/>
      <c r="R32" s="53"/>
      <c r="S32" s="53"/>
      <c r="T32" s="53"/>
      <c r="U32" s="53"/>
      <c r="V32" s="53"/>
      <c r="W32" s="53"/>
      <c r="X32" s="53"/>
      <c r="Y32" s="53"/>
    </row>
    <row r="33" spans="1:25" s="1" customFormat="1" ht="14.45" hidden="1" customHeight="1" x14ac:dyDescent="0.3">
      <c r="A33" s="53"/>
      <c r="B33" s="76"/>
      <c r="C33" s="194"/>
      <c r="D33" s="194"/>
      <c r="E33" s="188" t="s">
        <v>32</v>
      </c>
      <c r="F33" s="188"/>
      <c r="G33" s="59">
        <f>ROUND(SUM(BK81:BK136), 2)</f>
        <v>0</v>
      </c>
      <c r="H33" s="194"/>
      <c r="I33" s="194"/>
      <c r="J33" s="199"/>
      <c r="K33" s="194"/>
      <c r="L33" s="15">
        <v>0.15</v>
      </c>
      <c r="M33" s="59">
        <v>0</v>
      </c>
      <c r="N33" s="194"/>
      <c r="O33" s="39"/>
      <c r="P33" s="53"/>
      <c r="Q33" s="53"/>
      <c r="R33" s="53"/>
      <c r="S33" s="53"/>
      <c r="T33" s="53"/>
      <c r="U33" s="53"/>
      <c r="V33" s="53"/>
      <c r="W33" s="53"/>
      <c r="X33" s="53"/>
      <c r="Y33" s="53"/>
    </row>
    <row r="34" spans="1:25" s="1" customFormat="1" ht="14.45" hidden="1" customHeight="1" x14ac:dyDescent="0.3">
      <c r="A34" s="53"/>
      <c r="B34" s="76"/>
      <c r="C34" s="194"/>
      <c r="D34" s="194"/>
      <c r="E34" s="188" t="s">
        <v>33</v>
      </c>
      <c r="F34" s="188"/>
      <c r="G34" s="59">
        <f>ROUND(SUM(BL81:BL136), 2)</f>
        <v>0</v>
      </c>
      <c r="H34" s="194"/>
      <c r="I34" s="194"/>
      <c r="J34" s="199"/>
      <c r="K34" s="194"/>
      <c r="L34" s="15">
        <v>0</v>
      </c>
      <c r="M34" s="59">
        <v>0</v>
      </c>
      <c r="N34" s="194"/>
      <c r="O34" s="39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spans="1:25" s="1" customFormat="1" ht="6.95" customHeight="1" x14ac:dyDescent="0.3">
      <c r="A35" s="53"/>
      <c r="B35" s="76"/>
      <c r="C35" s="194"/>
      <c r="D35" s="194"/>
      <c r="E35" s="194"/>
      <c r="F35" s="194"/>
      <c r="G35" s="194"/>
      <c r="H35" s="194"/>
      <c r="I35" s="194"/>
      <c r="J35" s="199"/>
      <c r="K35" s="194"/>
      <c r="L35" s="28"/>
      <c r="M35" s="194"/>
      <c r="N35" s="194"/>
      <c r="O35" s="39"/>
      <c r="P35" s="53"/>
      <c r="Q35" s="53"/>
      <c r="R35" s="53"/>
      <c r="S35" s="53"/>
      <c r="T35" s="53"/>
      <c r="U35" s="53"/>
      <c r="V35" s="53"/>
      <c r="W35" s="53"/>
      <c r="X35" s="53"/>
      <c r="Y35" s="53"/>
    </row>
    <row r="36" spans="1:25" s="1" customFormat="1" ht="25.35" customHeight="1" x14ac:dyDescent="0.3">
      <c r="A36" s="53"/>
      <c r="B36" s="76"/>
      <c r="C36" s="204"/>
      <c r="D36" s="203" t="s">
        <v>34</v>
      </c>
      <c r="E36" s="204"/>
      <c r="F36" s="204"/>
      <c r="G36" s="204"/>
      <c r="H36" s="205" t="s">
        <v>35</v>
      </c>
      <c r="I36" s="206" t="s">
        <v>36</v>
      </c>
      <c r="J36" s="234"/>
      <c r="K36" s="206"/>
      <c r="L36" s="207"/>
      <c r="M36" s="208">
        <f>SUM(M27:M34)</f>
        <v>0</v>
      </c>
      <c r="N36" s="204"/>
      <c r="O36" s="41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spans="1:25" s="1" customFormat="1" ht="14.45" customHeight="1" x14ac:dyDescent="0.3">
      <c r="A37" s="53"/>
      <c r="B37" s="80"/>
      <c r="C37" s="60"/>
      <c r="D37" s="60"/>
      <c r="E37" s="60"/>
      <c r="F37" s="60"/>
      <c r="G37" s="60"/>
      <c r="H37" s="60"/>
      <c r="I37" s="60"/>
      <c r="J37" s="235"/>
      <c r="K37" s="60"/>
      <c r="L37" s="30"/>
      <c r="M37" s="60"/>
      <c r="N37" s="60"/>
      <c r="O37" s="42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41" spans="1:25" s="1" customFormat="1" ht="6.95" customHeight="1" x14ac:dyDescent="0.3">
      <c r="A41" s="53"/>
      <c r="B41" s="81"/>
      <c r="C41" s="61"/>
      <c r="D41" s="61"/>
      <c r="E41" s="61"/>
      <c r="F41" s="61"/>
      <c r="G41" s="61"/>
      <c r="H41" s="61"/>
      <c r="I41" s="61"/>
      <c r="J41" s="236"/>
      <c r="K41" s="61"/>
      <c r="L41" s="31"/>
      <c r="M41" s="61"/>
      <c r="N41" s="61"/>
      <c r="O41" s="43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spans="1:25" s="1" customFormat="1" ht="36.950000000000003" customHeight="1" x14ac:dyDescent="0.3">
      <c r="A42" s="53"/>
      <c r="B42" s="76"/>
      <c r="C42" s="74" t="s">
        <v>81</v>
      </c>
      <c r="D42" s="194"/>
      <c r="E42" s="194"/>
      <c r="F42" s="194"/>
      <c r="G42" s="194"/>
      <c r="H42" s="194"/>
      <c r="I42" s="194"/>
      <c r="J42" s="199"/>
      <c r="K42" s="194"/>
      <c r="L42" s="28"/>
      <c r="M42" s="194"/>
      <c r="N42" s="194"/>
      <c r="O42" s="39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25" s="1" customFormat="1" ht="6.95" customHeight="1" x14ac:dyDescent="0.3">
      <c r="A43" s="53"/>
      <c r="B43" s="76"/>
      <c r="C43" s="194"/>
      <c r="D43" s="194"/>
      <c r="E43" s="194"/>
      <c r="F43" s="194"/>
      <c r="G43" s="194"/>
      <c r="H43" s="194"/>
      <c r="I43" s="194"/>
      <c r="J43" s="199"/>
      <c r="K43" s="194"/>
      <c r="L43" s="28"/>
      <c r="M43" s="194"/>
      <c r="N43" s="194"/>
      <c r="O43" s="39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spans="1:25" s="1" customFormat="1" ht="14.45" customHeight="1" x14ac:dyDescent="0.3">
      <c r="A44" s="53"/>
      <c r="B44" s="76"/>
      <c r="C44" s="193" t="s">
        <v>14</v>
      </c>
      <c r="D44" s="194"/>
      <c r="E44" s="194"/>
      <c r="F44" s="194"/>
      <c r="G44" s="194"/>
      <c r="H44" s="194"/>
      <c r="I44" s="194"/>
      <c r="J44" s="199"/>
      <c r="K44" s="194"/>
      <c r="L44" s="28"/>
      <c r="M44" s="194"/>
      <c r="N44" s="194"/>
      <c r="O44" s="39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spans="1:25" s="1" customFormat="1" ht="22.5" customHeight="1" x14ac:dyDescent="0.3">
      <c r="A45" s="53"/>
      <c r="B45" s="76"/>
      <c r="C45" s="194"/>
      <c r="D45" s="194"/>
      <c r="E45" s="279" t="str">
        <f>E7</f>
        <v>Příhrádek Pardubice - dodávka vnitřního vybavení a expozic</v>
      </c>
      <c r="F45" s="279"/>
      <c r="G45" s="280"/>
      <c r="H45" s="280"/>
      <c r="I45" s="280"/>
      <c r="J45" s="199"/>
      <c r="K45" s="193"/>
      <c r="L45" s="28"/>
      <c r="M45" s="194"/>
      <c r="N45" s="194"/>
      <c r="O45" s="39"/>
      <c r="P45" s="53"/>
      <c r="Q45" s="53"/>
      <c r="R45" s="53"/>
      <c r="S45" s="53"/>
      <c r="T45" s="53"/>
      <c r="U45" s="53"/>
      <c r="V45" s="53"/>
      <c r="W45" s="53"/>
      <c r="X45" s="53"/>
      <c r="Y45" s="53"/>
    </row>
    <row r="46" spans="1:25" s="1" customFormat="1" ht="14.45" customHeight="1" x14ac:dyDescent="0.3">
      <c r="A46" s="53"/>
      <c r="B46" s="76"/>
      <c r="C46" s="193" t="s">
        <v>80</v>
      </c>
      <c r="D46" s="194"/>
      <c r="E46" s="194"/>
      <c r="F46" s="194"/>
      <c r="G46" s="194"/>
      <c r="H46" s="194"/>
      <c r="I46" s="194"/>
      <c r="J46" s="199"/>
      <c r="K46" s="194"/>
      <c r="L46" s="28"/>
      <c r="M46" s="194"/>
      <c r="N46" s="194"/>
      <c r="O46" s="39"/>
      <c r="P46" s="53"/>
      <c r="Q46" s="53"/>
      <c r="R46" s="53"/>
      <c r="S46" s="53"/>
      <c r="T46" s="53"/>
      <c r="U46" s="53"/>
      <c r="V46" s="53"/>
      <c r="W46" s="53"/>
      <c r="X46" s="53"/>
      <c r="Y46" s="53"/>
    </row>
    <row r="47" spans="1:25" s="1" customFormat="1" ht="23.25" customHeight="1" x14ac:dyDescent="0.3">
      <c r="A47" s="53"/>
      <c r="B47" s="76"/>
      <c r="C47" s="194"/>
      <c r="D47" s="194"/>
      <c r="E47" s="281" t="str">
        <f>E9</f>
        <v>04.01 - Audio video</v>
      </c>
      <c r="F47" s="281"/>
      <c r="G47" s="282"/>
      <c r="H47" s="282"/>
      <c r="I47" s="282"/>
      <c r="J47" s="199"/>
      <c r="K47" s="194"/>
      <c r="L47" s="28"/>
      <c r="M47" s="194"/>
      <c r="N47" s="194"/>
      <c r="O47" s="39"/>
      <c r="P47" s="53"/>
      <c r="Q47" s="53"/>
      <c r="R47" s="53"/>
      <c r="S47" s="53"/>
      <c r="T47" s="53"/>
      <c r="U47" s="53"/>
      <c r="V47" s="53"/>
      <c r="W47" s="53"/>
      <c r="X47" s="53"/>
      <c r="Y47" s="53"/>
    </row>
    <row r="48" spans="1:25" s="1" customFormat="1" ht="6.95" customHeight="1" x14ac:dyDescent="0.3">
      <c r="A48" s="53"/>
      <c r="B48" s="76"/>
      <c r="C48" s="194"/>
      <c r="D48" s="194"/>
      <c r="E48" s="194"/>
      <c r="F48" s="194"/>
      <c r="G48" s="194"/>
      <c r="H48" s="194"/>
      <c r="I48" s="194"/>
      <c r="J48" s="199"/>
      <c r="K48" s="194"/>
      <c r="L48" s="28"/>
      <c r="M48" s="194"/>
      <c r="N48" s="194"/>
      <c r="O48" s="39"/>
      <c r="P48" s="53"/>
      <c r="Q48" s="53"/>
      <c r="R48" s="53"/>
      <c r="S48" s="53"/>
      <c r="T48" s="53"/>
      <c r="U48" s="53"/>
      <c r="V48" s="53"/>
      <c r="W48" s="53"/>
      <c r="X48" s="53"/>
      <c r="Y48" s="53"/>
    </row>
    <row r="49" spans="1:50" s="1" customFormat="1" ht="18" customHeight="1" x14ac:dyDescent="0.3">
      <c r="A49" s="53"/>
      <c r="B49" s="76"/>
      <c r="C49" s="193"/>
      <c r="D49" s="194"/>
      <c r="E49" s="194"/>
      <c r="F49" s="194"/>
      <c r="G49" s="189" t="str">
        <f>G12</f>
        <v xml:space="preserve"> </v>
      </c>
      <c r="H49" s="194"/>
      <c r="I49" s="194"/>
      <c r="J49" s="199"/>
      <c r="K49" s="194"/>
      <c r="L49" s="27"/>
      <c r="M49" s="55"/>
      <c r="N49" s="194"/>
      <c r="O49" s="39"/>
      <c r="P49" s="53"/>
      <c r="Q49" s="53"/>
      <c r="R49" s="53"/>
      <c r="S49" s="53"/>
      <c r="T49" s="53"/>
      <c r="U49" s="53"/>
      <c r="V49" s="53"/>
      <c r="W49" s="53"/>
      <c r="X49" s="53"/>
      <c r="Y49" s="53"/>
    </row>
    <row r="50" spans="1:50" s="1" customFormat="1" ht="6.95" customHeight="1" x14ac:dyDescent="0.3">
      <c r="A50" s="53"/>
      <c r="B50" s="76"/>
      <c r="C50" s="194"/>
      <c r="D50" s="194"/>
      <c r="E50" s="194"/>
      <c r="F50" s="194"/>
      <c r="G50" s="194"/>
      <c r="H50" s="194"/>
      <c r="I50" s="194"/>
      <c r="J50" s="199"/>
      <c r="K50" s="194"/>
      <c r="L50" s="28"/>
      <c r="M50" s="194"/>
      <c r="N50" s="194"/>
      <c r="O50" s="39"/>
      <c r="P50" s="53"/>
      <c r="Q50" s="53"/>
      <c r="R50" s="53"/>
      <c r="S50" s="53"/>
      <c r="T50" s="53"/>
      <c r="U50" s="53"/>
      <c r="V50" s="53"/>
      <c r="W50" s="53"/>
      <c r="X50" s="53"/>
      <c r="Y50" s="53"/>
    </row>
    <row r="51" spans="1:50" s="1" customFormat="1" ht="15" x14ac:dyDescent="0.3">
      <c r="A51" s="53"/>
      <c r="B51" s="76"/>
      <c r="C51" s="193"/>
      <c r="D51" s="194"/>
      <c r="E51" s="194"/>
      <c r="F51" s="194"/>
      <c r="G51" s="189" t="str">
        <f>E15</f>
        <v xml:space="preserve"> </v>
      </c>
      <c r="H51" s="194"/>
      <c r="I51" s="194"/>
      <c r="J51" s="199"/>
      <c r="K51" s="194"/>
      <c r="L51" s="27"/>
      <c r="M51" s="189"/>
      <c r="N51" s="194"/>
      <c r="O51" s="39"/>
      <c r="P51" s="53"/>
      <c r="Q51" s="53"/>
      <c r="R51" s="53"/>
      <c r="S51" s="53"/>
      <c r="T51" s="53"/>
      <c r="U51" s="53"/>
      <c r="V51" s="53"/>
      <c r="W51" s="53"/>
      <c r="X51" s="53"/>
      <c r="Y51" s="53"/>
    </row>
    <row r="52" spans="1:50" s="1" customFormat="1" ht="14.45" customHeight="1" x14ac:dyDescent="0.3">
      <c r="A52" s="53"/>
      <c r="B52" s="76"/>
      <c r="C52" s="193"/>
      <c r="D52" s="194"/>
      <c r="E52" s="194"/>
      <c r="F52" s="194"/>
      <c r="G52" s="189" t="str">
        <f>IF(E18="","",E18)</f>
        <v xml:space="preserve"> </v>
      </c>
      <c r="H52" s="194"/>
      <c r="I52" s="194"/>
      <c r="J52" s="199"/>
      <c r="K52" s="194"/>
      <c r="L52" s="28"/>
      <c r="M52" s="194"/>
      <c r="N52" s="194"/>
      <c r="O52" s="39"/>
      <c r="P52" s="53"/>
      <c r="Q52" s="53"/>
      <c r="R52" s="53"/>
      <c r="S52" s="53"/>
      <c r="T52" s="53"/>
      <c r="U52" s="53"/>
      <c r="V52" s="53"/>
      <c r="W52" s="53"/>
      <c r="X52" s="53"/>
      <c r="Y52" s="53"/>
    </row>
    <row r="53" spans="1:50" s="1" customFormat="1" ht="10.35" customHeight="1" x14ac:dyDescent="0.3">
      <c r="A53" s="53"/>
      <c r="B53" s="76"/>
      <c r="C53" s="194"/>
      <c r="D53" s="194"/>
      <c r="E53" s="194"/>
      <c r="F53" s="194"/>
      <c r="G53" s="194"/>
      <c r="H53" s="194"/>
      <c r="I53" s="194"/>
      <c r="J53" s="199"/>
      <c r="K53" s="194"/>
      <c r="L53" s="28"/>
      <c r="M53" s="194"/>
      <c r="N53" s="194"/>
      <c r="O53" s="39"/>
      <c r="P53" s="53"/>
      <c r="Q53" s="53"/>
      <c r="R53" s="53"/>
      <c r="S53" s="53"/>
      <c r="T53" s="53"/>
      <c r="U53" s="53"/>
      <c r="V53" s="53"/>
      <c r="W53" s="53"/>
      <c r="X53" s="53"/>
      <c r="Y53" s="53"/>
    </row>
    <row r="54" spans="1:50" s="1" customFormat="1" ht="29.25" customHeight="1" x14ac:dyDescent="0.3">
      <c r="A54" s="53"/>
      <c r="B54" s="76"/>
      <c r="C54" s="209" t="s">
        <v>82</v>
      </c>
      <c r="D54" s="204"/>
      <c r="E54" s="204"/>
      <c r="F54" s="204"/>
      <c r="G54" s="204"/>
      <c r="H54" s="204"/>
      <c r="I54" s="204"/>
      <c r="J54" s="234"/>
      <c r="K54" s="204"/>
      <c r="L54" s="207"/>
      <c r="M54" s="210" t="s">
        <v>83</v>
      </c>
      <c r="N54" s="204"/>
      <c r="O54" s="41"/>
      <c r="P54" s="53"/>
      <c r="Q54" s="53"/>
      <c r="R54" s="53"/>
      <c r="S54" s="53"/>
      <c r="T54" s="53"/>
      <c r="U54" s="53"/>
      <c r="V54" s="53"/>
      <c r="W54" s="53"/>
      <c r="X54" s="53"/>
      <c r="Y54" s="53"/>
    </row>
    <row r="55" spans="1:50" s="1" customFormat="1" ht="10.35" customHeight="1" x14ac:dyDescent="0.3">
      <c r="A55" s="53"/>
      <c r="B55" s="76"/>
      <c r="C55" s="194"/>
      <c r="D55" s="194"/>
      <c r="E55" s="194"/>
      <c r="F55" s="194"/>
      <c r="G55" s="194"/>
      <c r="H55" s="194"/>
      <c r="I55" s="194"/>
      <c r="J55" s="199"/>
      <c r="K55" s="194"/>
      <c r="L55" s="28"/>
      <c r="M55" s="194"/>
      <c r="N55" s="194"/>
      <c r="O55" s="39"/>
      <c r="P55" s="53"/>
      <c r="Q55" s="53"/>
      <c r="R55" s="53"/>
      <c r="S55" s="53"/>
      <c r="T55" s="53"/>
      <c r="U55" s="53"/>
      <c r="V55" s="53"/>
      <c r="W55" s="53"/>
      <c r="X55" s="53"/>
      <c r="Y55" s="53"/>
    </row>
    <row r="56" spans="1:50" s="1" customFormat="1" ht="29.25" customHeight="1" x14ac:dyDescent="0.3">
      <c r="A56" s="53"/>
      <c r="B56" s="76"/>
      <c r="C56" s="82" t="s">
        <v>84</v>
      </c>
      <c r="D56" s="194"/>
      <c r="E56" s="194"/>
      <c r="F56" s="194"/>
      <c r="G56" s="194"/>
      <c r="H56" s="194"/>
      <c r="I56" s="194"/>
      <c r="J56" s="199"/>
      <c r="K56" s="194"/>
      <c r="L56" s="28"/>
      <c r="M56" s="58">
        <f>M81</f>
        <v>0</v>
      </c>
      <c r="N56" s="194"/>
      <c r="O56" s="39"/>
      <c r="P56" s="53"/>
      <c r="Q56" s="53"/>
      <c r="R56" s="53"/>
      <c r="S56" s="53"/>
      <c r="T56" s="53"/>
      <c r="U56" s="53"/>
      <c r="V56" s="53"/>
      <c r="W56" s="53"/>
      <c r="X56" s="53"/>
      <c r="Y56" s="53"/>
      <c r="AX56" s="11" t="s">
        <v>85</v>
      </c>
    </row>
    <row r="57" spans="1:50" s="4" customFormat="1" ht="24.95" customHeight="1" x14ac:dyDescent="0.3">
      <c r="A57" s="95"/>
      <c r="B57" s="96"/>
      <c r="C57" s="97"/>
      <c r="D57" s="98" t="s">
        <v>565</v>
      </c>
      <c r="E57" s="97"/>
      <c r="F57" s="97"/>
      <c r="G57" s="97"/>
      <c r="H57" s="97"/>
      <c r="I57" s="97"/>
      <c r="J57" s="237"/>
      <c r="K57" s="97"/>
      <c r="L57" s="18"/>
      <c r="M57" s="103">
        <f>M82</f>
        <v>0</v>
      </c>
      <c r="N57" s="97"/>
      <c r="O57" s="104"/>
      <c r="P57" s="95"/>
      <c r="Q57" s="95"/>
      <c r="R57" s="95"/>
      <c r="S57" s="95"/>
      <c r="T57" s="95"/>
      <c r="U57" s="95"/>
      <c r="V57" s="95"/>
      <c r="W57" s="95"/>
      <c r="X57" s="95"/>
      <c r="Y57" s="95"/>
    </row>
    <row r="58" spans="1:50" s="4" customFormat="1" ht="24.95" customHeight="1" x14ac:dyDescent="0.3">
      <c r="A58" s="95"/>
      <c r="B58" s="96"/>
      <c r="C58" s="97"/>
      <c r="D58" s="98" t="s">
        <v>373</v>
      </c>
      <c r="E58" s="97"/>
      <c r="F58" s="97"/>
      <c r="G58" s="97"/>
      <c r="H58" s="97"/>
      <c r="I58" s="97"/>
      <c r="J58" s="237"/>
      <c r="K58" s="97"/>
      <c r="L58" s="18"/>
      <c r="M58" s="103">
        <f>M106</f>
        <v>0</v>
      </c>
      <c r="N58" s="97"/>
      <c r="O58" s="104"/>
      <c r="P58" s="95"/>
      <c r="Q58" s="95"/>
      <c r="R58" s="95"/>
      <c r="S58" s="95"/>
      <c r="T58" s="95"/>
      <c r="U58" s="95"/>
      <c r="V58" s="95"/>
      <c r="W58" s="95"/>
      <c r="X58" s="95"/>
      <c r="Y58" s="95"/>
    </row>
    <row r="59" spans="1:50" s="4" customFormat="1" ht="24.95" customHeight="1" x14ac:dyDescent="0.3">
      <c r="A59" s="95"/>
      <c r="B59" s="96"/>
      <c r="C59" s="97"/>
      <c r="D59" s="98" t="s">
        <v>374</v>
      </c>
      <c r="E59" s="97"/>
      <c r="F59" s="97"/>
      <c r="G59" s="97"/>
      <c r="H59" s="97"/>
      <c r="I59" s="97"/>
      <c r="J59" s="237"/>
      <c r="K59" s="97"/>
      <c r="L59" s="18"/>
      <c r="M59" s="103">
        <f>M114</f>
        <v>0</v>
      </c>
      <c r="N59" s="97"/>
      <c r="O59" s="104"/>
      <c r="P59" s="95"/>
      <c r="Q59" s="95"/>
      <c r="R59" s="95"/>
      <c r="S59" s="95"/>
      <c r="T59" s="95"/>
      <c r="U59" s="95"/>
      <c r="V59" s="95"/>
      <c r="W59" s="95"/>
      <c r="X59" s="95"/>
      <c r="Y59" s="95"/>
    </row>
    <row r="60" spans="1:50" s="4" customFormat="1" ht="24.95" customHeight="1" x14ac:dyDescent="0.3">
      <c r="A60" s="95"/>
      <c r="B60" s="96"/>
      <c r="C60" s="97"/>
      <c r="D60" s="98" t="s">
        <v>375</v>
      </c>
      <c r="E60" s="97"/>
      <c r="F60" s="97"/>
      <c r="G60" s="97"/>
      <c r="H60" s="97"/>
      <c r="I60" s="97"/>
      <c r="J60" s="237"/>
      <c r="K60" s="97"/>
      <c r="L60" s="18"/>
      <c r="M60" s="103">
        <f>M126</f>
        <v>0</v>
      </c>
      <c r="N60" s="97"/>
      <c r="O60" s="104"/>
      <c r="P60" s="95"/>
      <c r="Q60" s="95"/>
      <c r="R60" s="95"/>
      <c r="S60" s="95"/>
      <c r="T60" s="95"/>
      <c r="U60" s="95"/>
      <c r="V60" s="95"/>
      <c r="W60" s="95"/>
      <c r="X60" s="95"/>
      <c r="Y60" s="95"/>
    </row>
    <row r="61" spans="1:50" s="4" customFormat="1" ht="24.95" customHeight="1" x14ac:dyDescent="0.3">
      <c r="A61" s="95"/>
      <c r="B61" s="96"/>
      <c r="C61" s="97"/>
      <c r="D61" s="98" t="s">
        <v>376</v>
      </c>
      <c r="E61" s="97"/>
      <c r="F61" s="97"/>
      <c r="G61" s="97"/>
      <c r="H61" s="97"/>
      <c r="I61" s="97"/>
      <c r="J61" s="237"/>
      <c r="K61" s="97"/>
      <c r="L61" s="18"/>
      <c r="M61" s="103">
        <f>M133</f>
        <v>0</v>
      </c>
      <c r="N61" s="97"/>
      <c r="O61" s="104"/>
      <c r="P61" s="95"/>
      <c r="Q61" s="95"/>
      <c r="R61" s="95"/>
      <c r="S61" s="95"/>
      <c r="T61" s="95"/>
      <c r="U61" s="95"/>
      <c r="V61" s="95"/>
      <c r="W61" s="95"/>
      <c r="X61" s="95"/>
      <c r="Y61" s="95"/>
    </row>
    <row r="62" spans="1:50" s="1" customFormat="1" ht="21.75" customHeight="1" x14ac:dyDescent="0.3">
      <c r="A62" s="53"/>
      <c r="B62" s="76"/>
      <c r="C62" s="194"/>
      <c r="D62" s="194"/>
      <c r="E62" s="194"/>
      <c r="F62" s="194"/>
      <c r="G62" s="194"/>
      <c r="H62" s="194"/>
      <c r="I62" s="194"/>
      <c r="J62" s="199"/>
      <c r="K62" s="194"/>
      <c r="L62" s="28"/>
      <c r="M62" s="194"/>
      <c r="N62" s="194"/>
      <c r="O62" s="39"/>
      <c r="P62" s="53"/>
      <c r="Q62" s="53"/>
      <c r="R62" s="53"/>
      <c r="S62" s="53"/>
      <c r="T62" s="53"/>
      <c r="U62" s="53"/>
      <c r="V62" s="53"/>
      <c r="W62" s="53"/>
      <c r="X62" s="53"/>
      <c r="Y62" s="53"/>
    </row>
    <row r="63" spans="1:50" s="1" customFormat="1" ht="6.95" customHeight="1" x14ac:dyDescent="0.3">
      <c r="A63" s="53"/>
      <c r="B63" s="80"/>
      <c r="C63" s="60"/>
      <c r="D63" s="60"/>
      <c r="E63" s="60"/>
      <c r="F63" s="60"/>
      <c r="G63" s="60"/>
      <c r="H63" s="60"/>
      <c r="I63" s="60"/>
      <c r="J63" s="235"/>
      <c r="K63" s="60"/>
      <c r="L63" s="30"/>
      <c r="M63" s="60"/>
      <c r="N63" s="60"/>
      <c r="O63" s="42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7" spans="1:25" s="1" customFormat="1" ht="6.95" customHeight="1" x14ac:dyDescent="0.3">
      <c r="A67" s="53"/>
      <c r="B67" s="44"/>
      <c r="C67" s="44"/>
      <c r="D67" s="44"/>
      <c r="E67" s="44"/>
      <c r="F67" s="44"/>
      <c r="G67" s="44"/>
      <c r="H67" s="44"/>
      <c r="I67" s="44"/>
      <c r="J67" s="92"/>
      <c r="K67" s="194"/>
      <c r="L67" s="28"/>
      <c r="M67" s="44"/>
      <c r="N67" s="44"/>
      <c r="O67" s="44"/>
      <c r="P67" s="53"/>
      <c r="Q67" s="53"/>
      <c r="R67" s="53"/>
      <c r="S67" s="53"/>
      <c r="T67" s="53"/>
      <c r="U67" s="53"/>
      <c r="V67" s="53"/>
      <c r="W67" s="53"/>
      <c r="X67" s="53"/>
      <c r="Y67" s="53"/>
    </row>
    <row r="68" spans="1:25" s="1" customFormat="1" ht="36.950000000000003" customHeight="1" x14ac:dyDescent="0.3">
      <c r="A68" s="53"/>
      <c r="B68" s="44"/>
      <c r="C68" s="74" t="s">
        <v>86</v>
      </c>
      <c r="D68" s="44"/>
      <c r="E68" s="44"/>
      <c r="F68" s="44"/>
      <c r="G68" s="44"/>
      <c r="H68" s="44"/>
      <c r="I68" s="44"/>
      <c r="J68" s="92"/>
      <c r="K68" s="194"/>
      <c r="L68" s="28"/>
      <c r="M68" s="44"/>
      <c r="N68" s="44"/>
      <c r="O68" s="44"/>
      <c r="P68" s="53"/>
      <c r="Q68" s="53"/>
      <c r="R68" s="53"/>
      <c r="S68" s="53"/>
      <c r="T68" s="53"/>
      <c r="U68" s="53"/>
      <c r="V68" s="53"/>
      <c r="W68" s="53"/>
      <c r="X68" s="53"/>
      <c r="Y68" s="53"/>
    </row>
    <row r="69" spans="1:25" s="1" customFormat="1" ht="6.95" customHeight="1" x14ac:dyDescent="0.3">
      <c r="A69" s="53"/>
      <c r="B69" s="44"/>
      <c r="C69" s="44"/>
      <c r="D69" s="44"/>
      <c r="E69" s="44"/>
      <c r="F69" s="44"/>
      <c r="G69" s="44"/>
      <c r="H69" s="44"/>
      <c r="I69" s="44"/>
      <c r="J69" s="92"/>
      <c r="K69" s="194"/>
      <c r="L69" s="28"/>
      <c r="M69" s="44"/>
      <c r="N69" s="44"/>
      <c r="O69" s="44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spans="1:25" s="1" customFormat="1" ht="14.45" customHeight="1" x14ac:dyDescent="0.3">
      <c r="A70" s="53"/>
      <c r="B70" s="44"/>
      <c r="C70" s="75" t="s">
        <v>14</v>
      </c>
      <c r="D70" s="44"/>
      <c r="E70" s="44"/>
      <c r="F70" s="44"/>
      <c r="G70" s="44"/>
      <c r="H70" s="44"/>
      <c r="I70" s="44"/>
      <c r="J70" s="92"/>
      <c r="K70" s="194"/>
      <c r="L70" s="28"/>
      <c r="M70" s="44"/>
      <c r="N70" s="44"/>
      <c r="O70" s="44"/>
      <c r="P70" s="53"/>
      <c r="Q70" s="53"/>
      <c r="R70" s="53"/>
      <c r="S70" s="53"/>
      <c r="T70" s="53"/>
      <c r="U70" s="53"/>
      <c r="V70" s="53"/>
      <c r="W70" s="53"/>
      <c r="X70" s="53"/>
      <c r="Y70" s="53"/>
    </row>
    <row r="71" spans="1:25" s="1" customFormat="1" ht="22.5" customHeight="1" x14ac:dyDescent="0.3">
      <c r="A71" s="53"/>
      <c r="B71" s="44"/>
      <c r="C71" s="44"/>
      <c r="D71" s="44"/>
      <c r="E71" s="279" t="str">
        <f>E7</f>
        <v>Příhrádek Pardubice - dodávka vnitřního vybavení a expozic</v>
      </c>
      <c r="F71" s="279"/>
      <c r="G71" s="280"/>
      <c r="H71" s="280"/>
      <c r="I71" s="280"/>
      <c r="J71" s="92"/>
      <c r="K71" s="193"/>
      <c r="L71" s="28"/>
      <c r="M71" s="44"/>
      <c r="N71" s="44"/>
      <c r="O71" s="44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spans="1:25" s="1" customFormat="1" ht="14.45" customHeight="1" x14ac:dyDescent="0.3">
      <c r="A72" s="53"/>
      <c r="B72" s="44"/>
      <c r="C72" s="75" t="s">
        <v>80</v>
      </c>
      <c r="D72" s="44"/>
      <c r="E72" s="44"/>
      <c r="F72" s="44"/>
      <c r="G72" s="44"/>
      <c r="H72" s="44"/>
      <c r="I72" s="44"/>
      <c r="J72" s="92"/>
      <c r="K72" s="194"/>
      <c r="L72" s="28"/>
      <c r="M72" s="44"/>
      <c r="N72" s="44"/>
      <c r="O72" s="44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spans="1:25" s="1" customFormat="1" ht="23.25" customHeight="1" x14ac:dyDescent="0.3">
      <c r="A73" s="53"/>
      <c r="B73" s="44"/>
      <c r="C73" s="44"/>
      <c r="D73" s="44"/>
      <c r="E73" s="281" t="str">
        <f>E9</f>
        <v>04.01 - Audio video</v>
      </c>
      <c r="F73" s="281"/>
      <c r="G73" s="282"/>
      <c r="H73" s="282"/>
      <c r="I73" s="282"/>
      <c r="J73" s="92"/>
      <c r="K73" s="194"/>
      <c r="L73" s="28"/>
      <c r="M73" s="44"/>
      <c r="N73" s="44"/>
      <c r="O73" s="44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spans="1:25" s="1" customFormat="1" ht="6.95" customHeight="1" x14ac:dyDescent="0.3">
      <c r="A74" s="53"/>
      <c r="B74" s="44"/>
      <c r="C74" s="44"/>
      <c r="D74" s="44"/>
      <c r="E74" s="44"/>
      <c r="F74" s="44"/>
      <c r="G74" s="44"/>
      <c r="H74" s="44"/>
      <c r="I74" s="44"/>
      <c r="J74" s="92"/>
      <c r="K74" s="194"/>
      <c r="L74" s="28"/>
      <c r="M74" s="44"/>
      <c r="N74" s="44"/>
      <c r="O74" s="44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25" s="1" customFormat="1" ht="18" customHeight="1" x14ac:dyDescent="0.3">
      <c r="A75" s="53"/>
      <c r="B75" s="44"/>
      <c r="C75" s="75"/>
      <c r="D75" s="44"/>
      <c r="E75" s="44"/>
      <c r="F75" s="44"/>
      <c r="G75" s="54" t="str">
        <f>G12</f>
        <v xml:space="preserve"> </v>
      </c>
      <c r="H75" s="44"/>
      <c r="I75" s="44"/>
      <c r="J75" s="92"/>
      <c r="K75" s="194"/>
      <c r="L75" s="27"/>
      <c r="M75" s="55"/>
      <c r="N75" s="44"/>
      <c r="O75" s="44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spans="1:25" s="1" customFormat="1" ht="6.95" customHeight="1" x14ac:dyDescent="0.3">
      <c r="A76" s="53"/>
      <c r="B76" s="44"/>
      <c r="C76" s="44"/>
      <c r="D76" s="44"/>
      <c r="E76" s="44"/>
      <c r="F76" s="44"/>
      <c r="G76" s="44"/>
      <c r="H76" s="44"/>
      <c r="I76" s="44"/>
      <c r="J76" s="92"/>
      <c r="K76" s="194"/>
      <c r="L76" s="28"/>
      <c r="M76" s="44"/>
      <c r="N76" s="44"/>
      <c r="O76" s="44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spans="1:25" s="1" customFormat="1" ht="15" x14ac:dyDescent="0.3">
      <c r="A77" s="53"/>
      <c r="B77" s="44"/>
      <c r="C77" s="75"/>
      <c r="D77" s="44"/>
      <c r="E77" s="44"/>
      <c r="F77" s="44"/>
      <c r="G77" s="54" t="str">
        <f>E15</f>
        <v xml:space="preserve"> </v>
      </c>
      <c r="H77" s="44"/>
      <c r="I77" s="44"/>
      <c r="J77" s="92"/>
      <c r="K77" s="194"/>
      <c r="L77" s="27"/>
      <c r="M77" s="54"/>
      <c r="N77" s="44"/>
      <c r="O77" s="44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spans="1:25" s="1" customFormat="1" ht="14.45" customHeight="1" x14ac:dyDescent="0.3">
      <c r="A78" s="53"/>
      <c r="B78" s="44"/>
      <c r="C78" s="75"/>
      <c r="D78" s="44"/>
      <c r="E78" s="44"/>
      <c r="F78" s="44"/>
      <c r="G78" s="54" t="str">
        <f>IF(E18="","",E18)</f>
        <v xml:space="preserve"> </v>
      </c>
      <c r="H78" s="44"/>
      <c r="I78" s="44"/>
      <c r="J78" s="92"/>
      <c r="K78" s="194"/>
      <c r="L78" s="28"/>
      <c r="M78" s="44"/>
      <c r="N78" s="44"/>
      <c r="O78" s="44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spans="1:25" s="1" customFormat="1" ht="10.35" customHeight="1" x14ac:dyDescent="0.3">
      <c r="A79" s="53"/>
      <c r="B79" s="44"/>
      <c r="C79" s="44"/>
      <c r="D79" s="44"/>
      <c r="E79" s="44"/>
      <c r="F79" s="44"/>
      <c r="G79" s="44"/>
      <c r="H79" s="44"/>
      <c r="I79" s="44"/>
      <c r="J79" s="92"/>
      <c r="K79" s="194"/>
      <c r="L79" s="28"/>
      <c r="M79" s="44"/>
      <c r="N79" s="44"/>
      <c r="O79" s="44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spans="1:25" s="3" customFormat="1" ht="29.25" customHeight="1" x14ac:dyDescent="0.3">
      <c r="A80" s="83"/>
      <c r="B80" s="64"/>
      <c r="C80" s="62" t="s">
        <v>87</v>
      </c>
      <c r="D80" s="62" t="s">
        <v>42</v>
      </c>
      <c r="E80" s="62" t="s">
        <v>38</v>
      </c>
      <c r="F80" s="62" t="s">
        <v>570</v>
      </c>
      <c r="G80" s="62" t="s">
        <v>88</v>
      </c>
      <c r="H80" s="62" t="s">
        <v>89</v>
      </c>
      <c r="I80" s="62" t="s">
        <v>90</v>
      </c>
      <c r="J80" s="93" t="s">
        <v>620</v>
      </c>
      <c r="K80" s="62"/>
      <c r="L80" s="32" t="s">
        <v>91</v>
      </c>
      <c r="M80" s="62" t="s">
        <v>83</v>
      </c>
      <c r="N80" s="62" t="s">
        <v>480</v>
      </c>
      <c r="O80" s="45" t="s">
        <v>481</v>
      </c>
      <c r="P80" s="105" t="s">
        <v>92</v>
      </c>
      <c r="Q80" s="105" t="s">
        <v>28</v>
      </c>
      <c r="R80" s="105" t="s">
        <v>93</v>
      </c>
      <c r="S80" s="105" t="s">
        <v>94</v>
      </c>
      <c r="T80" s="105" t="s">
        <v>95</v>
      </c>
      <c r="U80" s="105" t="s">
        <v>96</v>
      </c>
      <c r="V80" s="105" t="s">
        <v>97</v>
      </c>
      <c r="W80" s="106" t="s">
        <v>98</v>
      </c>
      <c r="X80" s="83"/>
      <c r="Y80" s="107"/>
    </row>
    <row r="81" spans="1:68" s="1" customFormat="1" ht="29.25" customHeight="1" x14ac:dyDescent="0.35">
      <c r="A81" s="53"/>
      <c r="B81" s="44"/>
      <c r="C81" s="84" t="s">
        <v>84</v>
      </c>
      <c r="D81" s="44"/>
      <c r="E81" s="44"/>
      <c r="F81" s="44"/>
      <c r="G81" s="44"/>
      <c r="H81" s="44"/>
      <c r="I81" s="44"/>
      <c r="J81" s="92"/>
      <c r="K81" s="194"/>
      <c r="L81" s="28"/>
      <c r="M81" s="65">
        <f>M82+M105+M113+M125+M132</f>
        <v>0</v>
      </c>
      <c r="N81" s="44"/>
      <c r="O81" s="46">
        <f>SUM(O83:O136)</f>
        <v>0</v>
      </c>
      <c r="P81" s="108"/>
      <c r="Q81" s="108"/>
      <c r="R81" s="108"/>
      <c r="S81" s="109">
        <f>S82+S106+S114+S126+S133</f>
        <v>0</v>
      </c>
      <c r="T81" s="108"/>
      <c r="U81" s="109">
        <f>U82+U106+U114+U126+U133</f>
        <v>0</v>
      </c>
      <c r="V81" s="108"/>
      <c r="W81" s="110">
        <f>W82+W106+W114+W126+W133</f>
        <v>0</v>
      </c>
      <c r="X81" s="53"/>
      <c r="Y81" s="53"/>
      <c r="AW81" s="11" t="s">
        <v>55</v>
      </c>
      <c r="AX81" s="11" t="s">
        <v>85</v>
      </c>
      <c r="BN81" s="16">
        <f>BN82+BN106+BN114+BN126+BN133</f>
        <v>0</v>
      </c>
    </row>
    <row r="82" spans="1:68" s="5" customFormat="1" ht="37.35" customHeight="1" x14ac:dyDescent="0.35">
      <c r="A82" s="99"/>
      <c r="B82" s="100"/>
      <c r="C82" s="100"/>
      <c r="D82" s="101" t="s">
        <v>55</v>
      </c>
      <c r="E82" s="102" t="s">
        <v>377</v>
      </c>
      <c r="F82" s="102"/>
      <c r="G82" s="102" t="s">
        <v>628</v>
      </c>
      <c r="H82" s="100"/>
      <c r="I82" s="100"/>
      <c r="J82" s="238"/>
      <c r="K82" s="100"/>
      <c r="L82" s="19"/>
      <c r="M82" s="111">
        <f>SUM(M83:M104)</f>
        <v>0</v>
      </c>
      <c r="N82" s="100"/>
      <c r="O82" s="100"/>
      <c r="P82" s="100"/>
      <c r="Q82" s="100"/>
      <c r="R82" s="100"/>
      <c r="S82" s="112">
        <f>SUM(S83:S105)</f>
        <v>0</v>
      </c>
      <c r="T82" s="100"/>
      <c r="U82" s="112">
        <f>SUM(U83:U105)</f>
        <v>0</v>
      </c>
      <c r="V82" s="100"/>
      <c r="W82" s="113">
        <f>SUM(W83:W105)</f>
        <v>0</v>
      </c>
      <c r="X82" s="99"/>
      <c r="Y82" s="99"/>
      <c r="AU82" s="20" t="s">
        <v>62</v>
      </c>
      <c r="AW82" s="21" t="s">
        <v>55</v>
      </c>
      <c r="AX82" s="21" t="s">
        <v>56</v>
      </c>
      <c r="BB82" s="20" t="s">
        <v>104</v>
      </c>
      <c r="BN82" s="22">
        <f>SUM(BN83:BN105)</f>
        <v>0</v>
      </c>
    </row>
    <row r="83" spans="1:68" s="1" customFormat="1" x14ac:dyDescent="0.3">
      <c r="A83" s="53"/>
      <c r="B83" s="44"/>
      <c r="C83" s="85" t="s">
        <v>62</v>
      </c>
      <c r="D83" s="85" t="s">
        <v>99</v>
      </c>
      <c r="E83" s="86" t="s">
        <v>378</v>
      </c>
      <c r="F83" s="86" t="s">
        <v>595</v>
      </c>
      <c r="G83" s="87" t="s">
        <v>564</v>
      </c>
      <c r="H83" s="64" t="s">
        <v>102</v>
      </c>
      <c r="I83" s="88">
        <v>1</v>
      </c>
      <c r="J83" s="241"/>
      <c r="K83" s="88"/>
      <c r="L83" s="242"/>
      <c r="M83" s="67">
        <f t="shared" ref="M83:M104" si="0">ROUND(L83*I83,2)</f>
        <v>0</v>
      </c>
      <c r="N83" s="243">
        <v>0.21</v>
      </c>
      <c r="O83" s="47">
        <f t="shared" ref="O83:O104" si="1">M83*1.21</f>
        <v>0</v>
      </c>
      <c r="P83" s="114" t="s">
        <v>5</v>
      </c>
      <c r="Q83" s="70" t="s">
        <v>29</v>
      </c>
      <c r="R83" s="71">
        <v>0</v>
      </c>
      <c r="S83" s="71">
        <f t="shared" ref="S83:S105" si="2">R83*I83</f>
        <v>0</v>
      </c>
      <c r="T83" s="71">
        <v>0</v>
      </c>
      <c r="U83" s="71">
        <f t="shared" ref="U83:U105" si="3">T83*I83</f>
        <v>0</v>
      </c>
      <c r="V83" s="71">
        <v>0</v>
      </c>
      <c r="W83" s="115">
        <f t="shared" ref="W83:W105" si="4">V83*I83</f>
        <v>0</v>
      </c>
      <c r="X83" s="53"/>
      <c r="Y83" s="53"/>
      <c r="AU83" s="11" t="s">
        <v>103</v>
      </c>
      <c r="AW83" s="11" t="s">
        <v>99</v>
      </c>
      <c r="AX83" s="11" t="s">
        <v>62</v>
      </c>
      <c r="BB83" s="11" t="s">
        <v>104</v>
      </c>
      <c r="BH83" s="17">
        <f t="shared" ref="BH83:BH105" si="5">IF(Q83="základní",M83,0)</f>
        <v>0</v>
      </c>
      <c r="BI83" s="17">
        <f t="shared" ref="BI83:BI105" si="6">IF(Q83="snížená",M83,0)</f>
        <v>0</v>
      </c>
      <c r="BJ83" s="17">
        <f t="shared" ref="BJ83:BJ105" si="7">IF(Q83="zákl. přenesená",M83,0)</f>
        <v>0</v>
      </c>
      <c r="BK83" s="17">
        <f t="shared" ref="BK83:BK105" si="8">IF(Q83="sníž. přenesená",M83,0)</f>
        <v>0</v>
      </c>
      <c r="BL83" s="17">
        <f t="shared" ref="BL83:BL105" si="9">IF(Q83="nulová",M83,0)</f>
        <v>0</v>
      </c>
      <c r="BM83" s="11" t="s">
        <v>62</v>
      </c>
      <c r="BN83" s="17">
        <f t="shared" ref="BN83:BN105" si="10">ROUND(L83*I83,2)</f>
        <v>0</v>
      </c>
      <c r="BO83" s="11" t="s">
        <v>103</v>
      </c>
      <c r="BP83" s="11" t="s">
        <v>64</v>
      </c>
    </row>
    <row r="84" spans="1:68" s="1" customFormat="1" ht="27" x14ac:dyDescent="0.3">
      <c r="A84" s="53"/>
      <c r="B84" s="44"/>
      <c r="C84" s="85" t="s">
        <v>64</v>
      </c>
      <c r="D84" s="85" t="s">
        <v>99</v>
      </c>
      <c r="E84" s="86" t="s">
        <v>379</v>
      </c>
      <c r="F84" s="86" t="s">
        <v>605</v>
      </c>
      <c r="G84" s="87" t="s">
        <v>563</v>
      </c>
      <c r="H84" s="64" t="s">
        <v>102</v>
      </c>
      <c r="I84" s="88">
        <v>1</v>
      </c>
      <c r="J84" s="241"/>
      <c r="K84" s="88"/>
      <c r="L84" s="242"/>
      <c r="M84" s="67">
        <f t="shared" si="0"/>
        <v>0</v>
      </c>
      <c r="N84" s="243">
        <v>0.21</v>
      </c>
      <c r="O84" s="47">
        <f t="shared" si="1"/>
        <v>0</v>
      </c>
      <c r="P84" s="114" t="s">
        <v>5</v>
      </c>
      <c r="Q84" s="70" t="s">
        <v>29</v>
      </c>
      <c r="R84" s="71">
        <v>0</v>
      </c>
      <c r="S84" s="71">
        <f t="shared" si="2"/>
        <v>0</v>
      </c>
      <c r="T84" s="71">
        <v>0</v>
      </c>
      <c r="U84" s="71">
        <f t="shared" si="3"/>
        <v>0</v>
      </c>
      <c r="V84" s="71">
        <v>0</v>
      </c>
      <c r="W84" s="115">
        <f t="shared" si="4"/>
        <v>0</v>
      </c>
      <c r="X84" s="53"/>
      <c r="Y84" s="53"/>
      <c r="AU84" s="11" t="s">
        <v>103</v>
      </c>
      <c r="AW84" s="11" t="s">
        <v>99</v>
      </c>
      <c r="AX84" s="11" t="s">
        <v>62</v>
      </c>
      <c r="BB84" s="11" t="s">
        <v>104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103</v>
      </c>
      <c r="BP84" s="11" t="s">
        <v>103</v>
      </c>
    </row>
    <row r="85" spans="1:68" s="1" customFormat="1" ht="40.5" x14ac:dyDescent="0.3">
      <c r="A85" s="53"/>
      <c r="B85" s="44"/>
      <c r="C85" s="85" t="s">
        <v>107</v>
      </c>
      <c r="D85" s="85" t="s">
        <v>99</v>
      </c>
      <c r="E85" s="86" t="s">
        <v>380</v>
      </c>
      <c r="F85" s="86" t="s">
        <v>590</v>
      </c>
      <c r="G85" s="87" t="s">
        <v>562</v>
      </c>
      <c r="H85" s="64" t="s">
        <v>102</v>
      </c>
      <c r="I85" s="88">
        <v>1</v>
      </c>
      <c r="J85" s="241"/>
      <c r="K85" s="88"/>
      <c r="L85" s="242"/>
      <c r="M85" s="67">
        <f t="shared" si="0"/>
        <v>0</v>
      </c>
      <c r="N85" s="243">
        <v>0.21</v>
      </c>
      <c r="O85" s="47">
        <f t="shared" si="1"/>
        <v>0</v>
      </c>
      <c r="P85" s="114" t="s">
        <v>5</v>
      </c>
      <c r="Q85" s="70" t="s">
        <v>29</v>
      </c>
      <c r="R85" s="71">
        <v>0</v>
      </c>
      <c r="S85" s="71">
        <f t="shared" si="2"/>
        <v>0</v>
      </c>
      <c r="T85" s="71">
        <v>0</v>
      </c>
      <c r="U85" s="71">
        <f t="shared" si="3"/>
        <v>0</v>
      </c>
      <c r="V85" s="71">
        <v>0</v>
      </c>
      <c r="W85" s="115">
        <f t="shared" si="4"/>
        <v>0</v>
      </c>
      <c r="X85" s="53"/>
      <c r="Y85" s="53"/>
      <c r="AU85" s="11" t="s">
        <v>103</v>
      </c>
      <c r="AW85" s="11" t="s">
        <v>99</v>
      </c>
      <c r="AX85" s="11" t="s">
        <v>62</v>
      </c>
      <c r="BB85" s="11" t="s">
        <v>104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103</v>
      </c>
      <c r="BP85" s="11" t="s">
        <v>109</v>
      </c>
    </row>
    <row r="86" spans="1:68" s="1" customFormat="1" ht="27" x14ac:dyDescent="0.3">
      <c r="A86" s="53"/>
      <c r="B86" s="44"/>
      <c r="C86" s="85" t="s">
        <v>103</v>
      </c>
      <c r="D86" s="85" t="s">
        <v>99</v>
      </c>
      <c r="E86" s="86" t="s">
        <v>381</v>
      </c>
      <c r="F86" s="86" t="s">
        <v>591</v>
      </c>
      <c r="G86" s="87" t="s">
        <v>561</v>
      </c>
      <c r="H86" s="64" t="s">
        <v>102</v>
      </c>
      <c r="I86" s="88">
        <v>1</v>
      </c>
      <c r="J86" s="241"/>
      <c r="K86" s="88"/>
      <c r="L86" s="242"/>
      <c r="M86" s="67">
        <f t="shared" si="0"/>
        <v>0</v>
      </c>
      <c r="N86" s="243">
        <v>0.21</v>
      </c>
      <c r="O86" s="47">
        <f t="shared" si="1"/>
        <v>0</v>
      </c>
      <c r="P86" s="114" t="s">
        <v>5</v>
      </c>
      <c r="Q86" s="70" t="s">
        <v>29</v>
      </c>
      <c r="R86" s="71">
        <v>0</v>
      </c>
      <c r="S86" s="71">
        <f t="shared" si="2"/>
        <v>0</v>
      </c>
      <c r="T86" s="71">
        <v>0</v>
      </c>
      <c r="U86" s="71">
        <f t="shared" si="3"/>
        <v>0</v>
      </c>
      <c r="V86" s="71">
        <v>0</v>
      </c>
      <c r="W86" s="115">
        <f t="shared" si="4"/>
        <v>0</v>
      </c>
      <c r="X86" s="53"/>
      <c r="Y86" s="53"/>
      <c r="AU86" s="11" t="s">
        <v>103</v>
      </c>
      <c r="AW86" s="11" t="s">
        <v>99</v>
      </c>
      <c r="AX86" s="11" t="s">
        <v>62</v>
      </c>
      <c r="BB86" s="11" t="s">
        <v>104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103</v>
      </c>
      <c r="BP86" s="11" t="s">
        <v>111</v>
      </c>
    </row>
    <row r="87" spans="1:68" s="1" customFormat="1" ht="27" x14ac:dyDescent="0.3">
      <c r="A87" s="53"/>
      <c r="B87" s="44"/>
      <c r="C87" s="85" t="s">
        <v>112</v>
      </c>
      <c r="D87" s="85" t="s">
        <v>99</v>
      </c>
      <c r="E87" s="86" t="s">
        <v>382</v>
      </c>
      <c r="F87" s="86" t="s">
        <v>592</v>
      </c>
      <c r="G87" s="87" t="s">
        <v>560</v>
      </c>
      <c r="H87" s="64" t="s">
        <v>102</v>
      </c>
      <c r="I87" s="88">
        <v>1</v>
      </c>
      <c r="J87" s="241"/>
      <c r="K87" s="88"/>
      <c r="L87" s="242"/>
      <c r="M87" s="67">
        <f t="shared" si="0"/>
        <v>0</v>
      </c>
      <c r="N87" s="243">
        <v>0.21</v>
      </c>
      <c r="O87" s="47">
        <f t="shared" si="1"/>
        <v>0</v>
      </c>
      <c r="P87" s="114" t="s">
        <v>5</v>
      </c>
      <c r="Q87" s="70" t="s">
        <v>29</v>
      </c>
      <c r="R87" s="71">
        <v>0</v>
      </c>
      <c r="S87" s="71">
        <f t="shared" si="2"/>
        <v>0</v>
      </c>
      <c r="T87" s="71">
        <v>0</v>
      </c>
      <c r="U87" s="71">
        <f t="shared" si="3"/>
        <v>0</v>
      </c>
      <c r="V87" s="71">
        <v>0</v>
      </c>
      <c r="W87" s="115">
        <f t="shared" si="4"/>
        <v>0</v>
      </c>
      <c r="X87" s="53"/>
      <c r="Y87" s="53"/>
      <c r="AU87" s="11" t="s">
        <v>103</v>
      </c>
      <c r="AW87" s="11" t="s">
        <v>99</v>
      </c>
      <c r="AX87" s="11" t="s">
        <v>62</v>
      </c>
      <c r="BB87" s="11" t="s">
        <v>104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103</v>
      </c>
      <c r="BP87" s="11" t="s">
        <v>114</v>
      </c>
    </row>
    <row r="88" spans="1:68" s="1" customFormat="1" ht="27" x14ac:dyDescent="0.3">
      <c r="A88" s="53"/>
      <c r="B88" s="44"/>
      <c r="C88" s="85" t="s">
        <v>109</v>
      </c>
      <c r="D88" s="85" t="s">
        <v>99</v>
      </c>
      <c r="E88" s="86" t="s">
        <v>383</v>
      </c>
      <c r="F88" s="86" t="s">
        <v>592</v>
      </c>
      <c r="G88" s="87" t="s">
        <v>559</v>
      </c>
      <c r="H88" s="64" t="s">
        <v>102</v>
      </c>
      <c r="I88" s="88">
        <v>1</v>
      </c>
      <c r="J88" s="241"/>
      <c r="K88" s="88"/>
      <c r="L88" s="242"/>
      <c r="M88" s="67">
        <f t="shared" si="0"/>
        <v>0</v>
      </c>
      <c r="N88" s="243">
        <v>0.21</v>
      </c>
      <c r="O88" s="47">
        <f t="shared" si="1"/>
        <v>0</v>
      </c>
      <c r="P88" s="114" t="s">
        <v>5</v>
      </c>
      <c r="Q88" s="70" t="s">
        <v>29</v>
      </c>
      <c r="R88" s="71">
        <v>0</v>
      </c>
      <c r="S88" s="71">
        <f t="shared" si="2"/>
        <v>0</v>
      </c>
      <c r="T88" s="71">
        <v>0</v>
      </c>
      <c r="U88" s="71">
        <f t="shared" si="3"/>
        <v>0</v>
      </c>
      <c r="V88" s="71">
        <v>0</v>
      </c>
      <c r="W88" s="115">
        <f t="shared" si="4"/>
        <v>0</v>
      </c>
      <c r="X88" s="53"/>
      <c r="Y88" s="53"/>
      <c r="AU88" s="11" t="s">
        <v>103</v>
      </c>
      <c r="AW88" s="11" t="s">
        <v>99</v>
      </c>
      <c r="AX88" s="11" t="s">
        <v>62</v>
      </c>
      <c r="BB88" s="11" t="s">
        <v>104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103</v>
      </c>
      <c r="BP88" s="11" t="s">
        <v>116</v>
      </c>
    </row>
    <row r="89" spans="1:68" s="1" customFormat="1" ht="27" x14ac:dyDescent="0.3">
      <c r="A89" s="53"/>
      <c r="B89" s="44"/>
      <c r="C89" s="85" t="s">
        <v>117</v>
      </c>
      <c r="D89" s="85" t="s">
        <v>99</v>
      </c>
      <c r="E89" s="86" t="s">
        <v>384</v>
      </c>
      <c r="F89" s="86" t="s">
        <v>593</v>
      </c>
      <c r="G89" s="87" t="s">
        <v>630</v>
      </c>
      <c r="H89" s="64" t="s">
        <v>102</v>
      </c>
      <c r="I89" s="88">
        <v>1</v>
      </c>
      <c r="J89" s="241"/>
      <c r="K89" s="88"/>
      <c r="L89" s="242"/>
      <c r="M89" s="67">
        <f t="shared" si="0"/>
        <v>0</v>
      </c>
      <c r="N89" s="243">
        <v>0.21</v>
      </c>
      <c r="O89" s="47">
        <f t="shared" si="1"/>
        <v>0</v>
      </c>
      <c r="P89" s="114" t="s">
        <v>5</v>
      </c>
      <c r="Q89" s="70" t="s">
        <v>29</v>
      </c>
      <c r="R89" s="71">
        <v>0</v>
      </c>
      <c r="S89" s="71">
        <f t="shared" si="2"/>
        <v>0</v>
      </c>
      <c r="T89" s="71">
        <v>0</v>
      </c>
      <c r="U89" s="71">
        <f t="shared" si="3"/>
        <v>0</v>
      </c>
      <c r="V89" s="71">
        <v>0</v>
      </c>
      <c r="W89" s="115">
        <f t="shared" si="4"/>
        <v>0</v>
      </c>
      <c r="X89" s="53"/>
      <c r="Y89" s="53"/>
      <c r="AU89" s="11" t="s">
        <v>103</v>
      </c>
      <c r="AW89" s="11" t="s">
        <v>99</v>
      </c>
      <c r="AX89" s="11" t="s">
        <v>62</v>
      </c>
      <c r="BB89" s="11" t="s">
        <v>104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7">
        <f t="shared" si="9"/>
        <v>0</v>
      </c>
      <c r="BM89" s="11" t="s">
        <v>62</v>
      </c>
      <c r="BN89" s="17">
        <f t="shared" si="10"/>
        <v>0</v>
      </c>
      <c r="BO89" s="11" t="s">
        <v>103</v>
      </c>
      <c r="BP89" s="11" t="s">
        <v>119</v>
      </c>
    </row>
    <row r="90" spans="1:68" s="1" customFormat="1" ht="27" x14ac:dyDescent="0.3">
      <c r="A90" s="53"/>
      <c r="B90" s="44"/>
      <c r="C90" s="85" t="s">
        <v>111</v>
      </c>
      <c r="D90" s="85" t="s">
        <v>99</v>
      </c>
      <c r="E90" s="86" t="s">
        <v>385</v>
      </c>
      <c r="F90" s="86" t="s">
        <v>592</v>
      </c>
      <c r="G90" s="87" t="s">
        <v>558</v>
      </c>
      <c r="H90" s="64" t="s">
        <v>102</v>
      </c>
      <c r="I90" s="88">
        <v>1</v>
      </c>
      <c r="J90" s="241"/>
      <c r="K90" s="88"/>
      <c r="L90" s="242"/>
      <c r="M90" s="67">
        <f t="shared" si="0"/>
        <v>0</v>
      </c>
      <c r="N90" s="243">
        <v>0.21</v>
      </c>
      <c r="O90" s="47">
        <f t="shared" si="1"/>
        <v>0</v>
      </c>
      <c r="P90" s="114" t="s">
        <v>5</v>
      </c>
      <c r="Q90" s="70" t="s">
        <v>29</v>
      </c>
      <c r="R90" s="71">
        <v>0</v>
      </c>
      <c r="S90" s="71">
        <f t="shared" si="2"/>
        <v>0</v>
      </c>
      <c r="T90" s="71">
        <v>0</v>
      </c>
      <c r="U90" s="71">
        <f t="shared" si="3"/>
        <v>0</v>
      </c>
      <c r="V90" s="71">
        <v>0</v>
      </c>
      <c r="W90" s="115">
        <f t="shared" si="4"/>
        <v>0</v>
      </c>
      <c r="X90" s="53"/>
      <c r="Y90" s="53"/>
      <c r="AU90" s="11" t="s">
        <v>103</v>
      </c>
      <c r="AW90" s="11" t="s">
        <v>99</v>
      </c>
      <c r="AX90" s="11" t="s">
        <v>62</v>
      </c>
      <c r="BB90" s="11" t="s">
        <v>104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7">
        <f t="shared" si="9"/>
        <v>0</v>
      </c>
      <c r="BM90" s="11" t="s">
        <v>62</v>
      </c>
      <c r="BN90" s="17">
        <f t="shared" si="10"/>
        <v>0</v>
      </c>
      <c r="BO90" s="11" t="s">
        <v>103</v>
      </c>
      <c r="BP90" s="11" t="s">
        <v>129</v>
      </c>
    </row>
    <row r="91" spans="1:68" s="1" customFormat="1" ht="27" x14ac:dyDescent="0.3">
      <c r="A91" s="53"/>
      <c r="B91" s="44"/>
      <c r="C91" s="85" t="s">
        <v>123</v>
      </c>
      <c r="D91" s="85" t="s">
        <v>99</v>
      </c>
      <c r="E91" s="86" t="s">
        <v>386</v>
      </c>
      <c r="F91" s="86" t="s">
        <v>594</v>
      </c>
      <c r="G91" s="87" t="s">
        <v>557</v>
      </c>
      <c r="H91" s="64" t="s">
        <v>102</v>
      </c>
      <c r="I91" s="88">
        <v>4</v>
      </c>
      <c r="J91" s="241"/>
      <c r="K91" s="88"/>
      <c r="L91" s="242"/>
      <c r="M91" s="67">
        <f t="shared" si="0"/>
        <v>0</v>
      </c>
      <c r="N91" s="243">
        <v>0.21</v>
      </c>
      <c r="O91" s="47">
        <f t="shared" si="1"/>
        <v>0</v>
      </c>
      <c r="P91" s="114" t="s">
        <v>5</v>
      </c>
      <c r="Q91" s="70" t="s">
        <v>29</v>
      </c>
      <c r="R91" s="71">
        <v>0</v>
      </c>
      <c r="S91" s="71">
        <f t="shared" si="2"/>
        <v>0</v>
      </c>
      <c r="T91" s="71">
        <v>0</v>
      </c>
      <c r="U91" s="71">
        <f t="shared" si="3"/>
        <v>0</v>
      </c>
      <c r="V91" s="71">
        <v>0</v>
      </c>
      <c r="W91" s="115">
        <f t="shared" si="4"/>
        <v>0</v>
      </c>
      <c r="X91" s="53"/>
      <c r="Y91" s="53"/>
      <c r="AU91" s="11" t="s">
        <v>103</v>
      </c>
      <c r="AW91" s="11" t="s">
        <v>99</v>
      </c>
      <c r="AX91" s="11" t="s">
        <v>62</v>
      </c>
      <c r="BB91" s="11" t="s">
        <v>104</v>
      </c>
      <c r="BH91" s="17">
        <f t="shared" si="5"/>
        <v>0</v>
      </c>
      <c r="BI91" s="17">
        <f t="shared" si="6"/>
        <v>0</v>
      </c>
      <c r="BJ91" s="17">
        <f t="shared" si="7"/>
        <v>0</v>
      </c>
      <c r="BK91" s="17">
        <f t="shared" si="8"/>
        <v>0</v>
      </c>
      <c r="BL91" s="17">
        <f t="shared" si="9"/>
        <v>0</v>
      </c>
      <c r="BM91" s="11" t="s">
        <v>62</v>
      </c>
      <c r="BN91" s="17">
        <f t="shared" si="10"/>
        <v>0</v>
      </c>
      <c r="BO91" s="11" t="s">
        <v>103</v>
      </c>
      <c r="BP91" s="11" t="s">
        <v>133</v>
      </c>
    </row>
    <row r="92" spans="1:68" s="1" customFormat="1" ht="27" x14ac:dyDescent="0.3">
      <c r="A92" s="53"/>
      <c r="B92" s="44"/>
      <c r="C92" s="85" t="s">
        <v>114</v>
      </c>
      <c r="D92" s="85" t="s">
        <v>99</v>
      </c>
      <c r="E92" s="86" t="s">
        <v>387</v>
      </c>
      <c r="F92" s="86" t="s">
        <v>596</v>
      </c>
      <c r="G92" s="87" t="s">
        <v>556</v>
      </c>
      <c r="H92" s="64" t="s">
        <v>482</v>
      </c>
      <c r="I92" s="88">
        <v>1</v>
      </c>
      <c r="J92" s="241"/>
      <c r="K92" s="88"/>
      <c r="L92" s="242"/>
      <c r="M92" s="67">
        <f t="shared" si="0"/>
        <v>0</v>
      </c>
      <c r="N92" s="243">
        <v>0.21</v>
      </c>
      <c r="O92" s="47">
        <f t="shared" si="1"/>
        <v>0</v>
      </c>
      <c r="P92" s="114" t="s">
        <v>5</v>
      </c>
      <c r="Q92" s="70" t="s">
        <v>29</v>
      </c>
      <c r="R92" s="71">
        <v>0</v>
      </c>
      <c r="S92" s="71">
        <f t="shared" si="2"/>
        <v>0</v>
      </c>
      <c r="T92" s="71">
        <v>0</v>
      </c>
      <c r="U92" s="71">
        <f t="shared" si="3"/>
        <v>0</v>
      </c>
      <c r="V92" s="71">
        <v>0</v>
      </c>
      <c r="W92" s="115">
        <f t="shared" si="4"/>
        <v>0</v>
      </c>
      <c r="X92" s="53"/>
      <c r="Y92" s="53"/>
      <c r="AU92" s="11" t="s">
        <v>103</v>
      </c>
      <c r="AW92" s="11" t="s">
        <v>99</v>
      </c>
      <c r="AX92" s="11" t="s">
        <v>62</v>
      </c>
      <c r="BB92" s="11" t="s">
        <v>104</v>
      </c>
      <c r="BH92" s="17">
        <f t="shared" si="5"/>
        <v>0</v>
      </c>
      <c r="BI92" s="17">
        <f t="shared" si="6"/>
        <v>0</v>
      </c>
      <c r="BJ92" s="17">
        <f t="shared" si="7"/>
        <v>0</v>
      </c>
      <c r="BK92" s="17">
        <f t="shared" si="8"/>
        <v>0</v>
      </c>
      <c r="BL92" s="17">
        <f t="shared" si="9"/>
        <v>0</v>
      </c>
      <c r="BM92" s="11" t="s">
        <v>62</v>
      </c>
      <c r="BN92" s="17">
        <f t="shared" si="10"/>
        <v>0</v>
      </c>
      <c r="BO92" s="11" t="s">
        <v>103</v>
      </c>
      <c r="BP92" s="11" t="s">
        <v>136</v>
      </c>
    </row>
    <row r="93" spans="1:68" s="1" customFormat="1" ht="27" x14ac:dyDescent="0.3">
      <c r="A93" s="53"/>
      <c r="B93" s="44"/>
      <c r="C93" s="85" t="s">
        <v>130</v>
      </c>
      <c r="D93" s="85" t="s">
        <v>99</v>
      </c>
      <c r="E93" s="86" t="s">
        <v>388</v>
      </c>
      <c r="F93" s="86" t="s">
        <v>599</v>
      </c>
      <c r="G93" s="87" t="s">
        <v>543</v>
      </c>
      <c r="H93" s="64" t="s">
        <v>102</v>
      </c>
      <c r="I93" s="88">
        <v>4</v>
      </c>
      <c r="J93" s="241"/>
      <c r="K93" s="88"/>
      <c r="L93" s="242"/>
      <c r="M93" s="67">
        <f t="shared" si="0"/>
        <v>0</v>
      </c>
      <c r="N93" s="243">
        <v>0.21</v>
      </c>
      <c r="O93" s="47">
        <f t="shared" si="1"/>
        <v>0</v>
      </c>
      <c r="P93" s="114" t="s">
        <v>5</v>
      </c>
      <c r="Q93" s="70" t="s">
        <v>29</v>
      </c>
      <c r="R93" s="71">
        <v>0</v>
      </c>
      <c r="S93" s="71">
        <f t="shared" si="2"/>
        <v>0</v>
      </c>
      <c r="T93" s="71">
        <v>0</v>
      </c>
      <c r="U93" s="71">
        <f t="shared" si="3"/>
        <v>0</v>
      </c>
      <c r="V93" s="71">
        <v>0</v>
      </c>
      <c r="W93" s="115">
        <f t="shared" si="4"/>
        <v>0</v>
      </c>
      <c r="X93" s="53"/>
      <c r="Y93" s="53"/>
      <c r="AU93" s="11" t="s">
        <v>103</v>
      </c>
      <c r="AW93" s="11" t="s">
        <v>99</v>
      </c>
      <c r="AX93" s="11" t="s">
        <v>62</v>
      </c>
      <c r="BB93" s="11" t="s">
        <v>104</v>
      </c>
      <c r="BH93" s="17">
        <f t="shared" si="5"/>
        <v>0</v>
      </c>
      <c r="BI93" s="17">
        <f t="shared" si="6"/>
        <v>0</v>
      </c>
      <c r="BJ93" s="17">
        <f t="shared" si="7"/>
        <v>0</v>
      </c>
      <c r="BK93" s="17">
        <f t="shared" si="8"/>
        <v>0</v>
      </c>
      <c r="BL93" s="17">
        <f t="shared" si="9"/>
        <v>0</v>
      </c>
      <c r="BM93" s="11" t="s">
        <v>62</v>
      </c>
      <c r="BN93" s="17">
        <f t="shared" si="10"/>
        <v>0</v>
      </c>
      <c r="BO93" s="11" t="s">
        <v>103</v>
      </c>
      <c r="BP93" s="11" t="s">
        <v>140</v>
      </c>
    </row>
    <row r="94" spans="1:68" s="1" customFormat="1" x14ac:dyDescent="0.3">
      <c r="A94" s="53"/>
      <c r="B94" s="44"/>
      <c r="C94" s="85" t="s">
        <v>116</v>
      </c>
      <c r="D94" s="85" t="s">
        <v>99</v>
      </c>
      <c r="E94" s="86" t="s">
        <v>389</v>
      </c>
      <c r="F94" s="86" t="s">
        <v>597</v>
      </c>
      <c r="G94" s="87" t="s">
        <v>555</v>
      </c>
      <c r="H94" s="64" t="s">
        <v>102</v>
      </c>
      <c r="I94" s="88">
        <v>1</v>
      </c>
      <c r="J94" s="241"/>
      <c r="K94" s="88"/>
      <c r="L94" s="242"/>
      <c r="M94" s="67">
        <f t="shared" si="0"/>
        <v>0</v>
      </c>
      <c r="N94" s="243">
        <v>0.21</v>
      </c>
      <c r="O94" s="47">
        <f t="shared" si="1"/>
        <v>0</v>
      </c>
      <c r="P94" s="114" t="s">
        <v>5</v>
      </c>
      <c r="Q94" s="70" t="s">
        <v>29</v>
      </c>
      <c r="R94" s="71">
        <v>0</v>
      </c>
      <c r="S94" s="71">
        <f t="shared" si="2"/>
        <v>0</v>
      </c>
      <c r="T94" s="71">
        <v>0</v>
      </c>
      <c r="U94" s="71">
        <f t="shared" si="3"/>
        <v>0</v>
      </c>
      <c r="V94" s="71">
        <v>0</v>
      </c>
      <c r="W94" s="115">
        <f t="shared" si="4"/>
        <v>0</v>
      </c>
      <c r="X94" s="53"/>
      <c r="Y94" s="53"/>
      <c r="AU94" s="11" t="s">
        <v>103</v>
      </c>
      <c r="AW94" s="11" t="s">
        <v>99</v>
      </c>
      <c r="AX94" s="11" t="s">
        <v>62</v>
      </c>
      <c r="BB94" s="11" t="s">
        <v>104</v>
      </c>
      <c r="BH94" s="17">
        <f t="shared" si="5"/>
        <v>0</v>
      </c>
      <c r="BI94" s="17">
        <f t="shared" si="6"/>
        <v>0</v>
      </c>
      <c r="BJ94" s="17">
        <f t="shared" si="7"/>
        <v>0</v>
      </c>
      <c r="BK94" s="17">
        <f t="shared" si="8"/>
        <v>0</v>
      </c>
      <c r="BL94" s="17">
        <f t="shared" si="9"/>
        <v>0</v>
      </c>
      <c r="BM94" s="11" t="s">
        <v>62</v>
      </c>
      <c r="BN94" s="17">
        <f t="shared" si="10"/>
        <v>0</v>
      </c>
      <c r="BO94" s="11" t="s">
        <v>103</v>
      </c>
      <c r="BP94" s="11" t="s">
        <v>143</v>
      </c>
    </row>
    <row r="95" spans="1:68" s="1" customFormat="1" ht="27" x14ac:dyDescent="0.3">
      <c r="A95" s="53"/>
      <c r="B95" s="44"/>
      <c r="C95" s="85" t="s">
        <v>137</v>
      </c>
      <c r="D95" s="85" t="s">
        <v>99</v>
      </c>
      <c r="E95" s="86" t="s">
        <v>390</v>
      </c>
      <c r="F95" s="86" t="s">
        <v>598</v>
      </c>
      <c r="G95" s="87" t="s">
        <v>630</v>
      </c>
      <c r="H95" s="64" t="s">
        <v>102</v>
      </c>
      <c r="I95" s="88">
        <v>1</v>
      </c>
      <c r="J95" s="241"/>
      <c r="K95" s="88"/>
      <c r="L95" s="242"/>
      <c r="M95" s="67">
        <f t="shared" si="0"/>
        <v>0</v>
      </c>
      <c r="N95" s="243">
        <v>0.21</v>
      </c>
      <c r="O95" s="47">
        <f t="shared" si="1"/>
        <v>0</v>
      </c>
      <c r="P95" s="114" t="s">
        <v>5</v>
      </c>
      <c r="Q95" s="70" t="s">
        <v>29</v>
      </c>
      <c r="R95" s="71">
        <v>0</v>
      </c>
      <c r="S95" s="71">
        <f t="shared" si="2"/>
        <v>0</v>
      </c>
      <c r="T95" s="71">
        <v>0</v>
      </c>
      <c r="U95" s="71">
        <f t="shared" si="3"/>
        <v>0</v>
      </c>
      <c r="V95" s="71">
        <v>0</v>
      </c>
      <c r="W95" s="115">
        <f t="shared" si="4"/>
        <v>0</v>
      </c>
      <c r="X95" s="53"/>
      <c r="Y95" s="53"/>
      <c r="AU95" s="11" t="s">
        <v>103</v>
      </c>
      <c r="AW95" s="11" t="s">
        <v>99</v>
      </c>
      <c r="AX95" s="11" t="s">
        <v>62</v>
      </c>
      <c r="BB95" s="11" t="s">
        <v>104</v>
      </c>
      <c r="BH95" s="17">
        <f t="shared" si="5"/>
        <v>0</v>
      </c>
      <c r="BI95" s="17">
        <f t="shared" si="6"/>
        <v>0</v>
      </c>
      <c r="BJ95" s="17">
        <f t="shared" si="7"/>
        <v>0</v>
      </c>
      <c r="BK95" s="17">
        <f t="shared" si="8"/>
        <v>0</v>
      </c>
      <c r="BL95" s="17">
        <f t="shared" si="9"/>
        <v>0</v>
      </c>
      <c r="BM95" s="11" t="s">
        <v>62</v>
      </c>
      <c r="BN95" s="17">
        <f t="shared" si="10"/>
        <v>0</v>
      </c>
      <c r="BO95" s="11" t="s">
        <v>103</v>
      </c>
      <c r="BP95" s="11" t="s">
        <v>146</v>
      </c>
    </row>
    <row r="96" spans="1:68" s="1" customFormat="1" ht="27" x14ac:dyDescent="0.3">
      <c r="A96" s="53"/>
      <c r="B96" s="44"/>
      <c r="C96" s="85" t="s">
        <v>119</v>
      </c>
      <c r="D96" s="85" t="s">
        <v>99</v>
      </c>
      <c r="E96" s="86" t="s">
        <v>391</v>
      </c>
      <c r="F96" s="86" t="s">
        <v>599</v>
      </c>
      <c r="G96" s="185" t="s">
        <v>541</v>
      </c>
      <c r="H96" s="64" t="s">
        <v>102</v>
      </c>
      <c r="I96" s="88">
        <v>1</v>
      </c>
      <c r="J96" s="241"/>
      <c r="K96" s="88"/>
      <c r="L96" s="242"/>
      <c r="M96" s="67">
        <f t="shared" si="0"/>
        <v>0</v>
      </c>
      <c r="N96" s="243">
        <v>0.21</v>
      </c>
      <c r="O96" s="47">
        <f t="shared" si="1"/>
        <v>0</v>
      </c>
      <c r="P96" s="114" t="s">
        <v>5</v>
      </c>
      <c r="Q96" s="70" t="s">
        <v>29</v>
      </c>
      <c r="R96" s="71">
        <v>0</v>
      </c>
      <c r="S96" s="71">
        <f t="shared" si="2"/>
        <v>0</v>
      </c>
      <c r="T96" s="71">
        <v>0</v>
      </c>
      <c r="U96" s="71">
        <f t="shared" si="3"/>
        <v>0</v>
      </c>
      <c r="V96" s="71">
        <v>0</v>
      </c>
      <c r="W96" s="115">
        <f t="shared" si="4"/>
        <v>0</v>
      </c>
      <c r="X96" s="53"/>
      <c r="Y96" s="53"/>
      <c r="AU96" s="11" t="s">
        <v>103</v>
      </c>
      <c r="AW96" s="11" t="s">
        <v>99</v>
      </c>
      <c r="AX96" s="11" t="s">
        <v>62</v>
      </c>
      <c r="BB96" s="11" t="s">
        <v>104</v>
      </c>
      <c r="BH96" s="17">
        <f t="shared" si="5"/>
        <v>0</v>
      </c>
      <c r="BI96" s="17">
        <f t="shared" si="6"/>
        <v>0</v>
      </c>
      <c r="BJ96" s="17">
        <f t="shared" si="7"/>
        <v>0</v>
      </c>
      <c r="BK96" s="17">
        <f t="shared" si="8"/>
        <v>0</v>
      </c>
      <c r="BL96" s="17">
        <f t="shared" si="9"/>
        <v>0</v>
      </c>
      <c r="BM96" s="11" t="s">
        <v>62</v>
      </c>
      <c r="BN96" s="17">
        <f t="shared" si="10"/>
        <v>0</v>
      </c>
      <c r="BO96" s="11" t="s">
        <v>103</v>
      </c>
      <c r="BP96" s="11" t="s">
        <v>149</v>
      </c>
    </row>
    <row r="97" spans="1:68" s="1" customFormat="1" x14ac:dyDescent="0.3">
      <c r="A97" s="53"/>
      <c r="B97" s="44"/>
      <c r="C97" s="85" t="s">
        <v>11</v>
      </c>
      <c r="D97" s="85" t="s">
        <v>99</v>
      </c>
      <c r="E97" s="86" t="s">
        <v>392</v>
      </c>
      <c r="F97" s="86" t="s">
        <v>600</v>
      </c>
      <c r="G97" s="87" t="s">
        <v>554</v>
      </c>
      <c r="H97" s="64" t="s">
        <v>102</v>
      </c>
      <c r="I97" s="88">
        <v>1</v>
      </c>
      <c r="J97" s="241"/>
      <c r="K97" s="88"/>
      <c r="L97" s="242"/>
      <c r="M97" s="67">
        <f t="shared" si="0"/>
        <v>0</v>
      </c>
      <c r="N97" s="243">
        <v>0.21</v>
      </c>
      <c r="O97" s="47">
        <f t="shared" si="1"/>
        <v>0</v>
      </c>
      <c r="P97" s="114" t="s">
        <v>5</v>
      </c>
      <c r="Q97" s="70" t="s">
        <v>29</v>
      </c>
      <c r="R97" s="71">
        <v>0</v>
      </c>
      <c r="S97" s="71">
        <f t="shared" si="2"/>
        <v>0</v>
      </c>
      <c r="T97" s="71">
        <v>0</v>
      </c>
      <c r="U97" s="71">
        <f t="shared" si="3"/>
        <v>0</v>
      </c>
      <c r="V97" s="71">
        <v>0</v>
      </c>
      <c r="W97" s="115">
        <f t="shared" si="4"/>
        <v>0</v>
      </c>
      <c r="X97" s="53"/>
      <c r="Y97" s="53"/>
      <c r="AU97" s="11" t="s">
        <v>103</v>
      </c>
      <c r="AW97" s="11" t="s">
        <v>99</v>
      </c>
      <c r="AX97" s="11" t="s">
        <v>62</v>
      </c>
      <c r="BB97" s="11" t="s">
        <v>104</v>
      </c>
      <c r="BH97" s="17">
        <f t="shared" si="5"/>
        <v>0</v>
      </c>
      <c r="BI97" s="17">
        <f t="shared" si="6"/>
        <v>0</v>
      </c>
      <c r="BJ97" s="17">
        <f t="shared" si="7"/>
        <v>0</v>
      </c>
      <c r="BK97" s="17">
        <f t="shared" si="8"/>
        <v>0</v>
      </c>
      <c r="BL97" s="17">
        <f t="shared" si="9"/>
        <v>0</v>
      </c>
      <c r="BM97" s="11" t="s">
        <v>62</v>
      </c>
      <c r="BN97" s="17">
        <f t="shared" si="10"/>
        <v>0</v>
      </c>
      <c r="BO97" s="11" t="s">
        <v>103</v>
      </c>
      <c r="BP97" s="11" t="s">
        <v>153</v>
      </c>
    </row>
    <row r="98" spans="1:68" s="1" customFormat="1" ht="40.5" x14ac:dyDescent="0.3">
      <c r="A98" s="53"/>
      <c r="B98" s="44"/>
      <c r="C98" s="85" t="s">
        <v>122</v>
      </c>
      <c r="D98" s="85" t="s">
        <v>99</v>
      </c>
      <c r="E98" s="86" t="s">
        <v>393</v>
      </c>
      <c r="F98" s="86" t="s">
        <v>596</v>
      </c>
      <c r="G98" s="87" t="s">
        <v>483</v>
      </c>
      <c r="H98" s="64" t="s">
        <v>102</v>
      </c>
      <c r="I98" s="88">
        <v>2</v>
      </c>
      <c r="J98" s="241"/>
      <c r="K98" s="88"/>
      <c r="L98" s="242"/>
      <c r="M98" s="67">
        <f t="shared" si="0"/>
        <v>0</v>
      </c>
      <c r="N98" s="243">
        <v>0.21</v>
      </c>
      <c r="O98" s="47">
        <f t="shared" si="1"/>
        <v>0</v>
      </c>
      <c r="P98" s="114" t="s">
        <v>5</v>
      </c>
      <c r="Q98" s="70" t="s">
        <v>29</v>
      </c>
      <c r="R98" s="71">
        <v>0</v>
      </c>
      <c r="S98" s="71">
        <f t="shared" si="2"/>
        <v>0</v>
      </c>
      <c r="T98" s="71">
        <v>0</v>
      </c>
      <c r="U98" s="71">
        <f t="shared" si="3"/>
        <v>0</v>
      </c>
      <c r="V98" s="71">
        <v>0</v>
      </c>
      <c r="W98" s="115">
        <f t="shared" si="4"/>
        <v>0</v>
      </c>
      <c r="X98" s="53"/>
      <c r="Y98" s="53"/>
      <c r="AU98" s="11" t="s">
        <v>103</v>
      </c>
      <c r="AW98" s="11" t="s">
        <v>99</v>
      </c>
      <c r="AX98" s="11" t="s">
        <v>62</v>
      </c>
      <c r="BB98" s="11" t="s">
        <v>104</v>
      </c>
      <c r="BH98" s="17">
        <f t="shared" si="5"/>
        <v>0</v>
      </c>
      <c r="BI98" s="17">
        <f t="shared" si="6"/>
        <v>0</v>
      </c>
      <c r="BJ98" s="17">
        <f t="shared" si="7"/>
        <v>0</v>
      </c>
      <c r="BK98" s="17">
        <f t="shared" si="8"/>
        <v>0</v>
      </c>
      <c r="BL98" s="17">
        <f t="shared" si="9"/>
        <v>0</v>
      </c>
      <c r="BM98" s="11" t="s">
        <v>62</v>
      </c>
      <c r="BN98" s="17">
        <f t="shared" si="10"/>
        <v>0</v>
      </c>
      <c r="BO98" s="11" t="s">
        <v>103</v>
      </c>
      <c r="BP98" s="11" t="s">
        <v>156</v>
      </c>
    </row>
    <row r="99" spans="1:68" s="1" customFormat="1" ht="27" x14ac:dyDescent="0.3">
      <c r="A99" s="53"/>
      <c r="B99" s="44"/>
      <c r="C99" s="85" t="s">
        <v>150</v>
      </c>
      <c r="D99" s="85" t="s">
        <v>99</v>
      </c>
      <c r="E99" s="86" t="s">
        <v>394</v>
      </c>
      <c r="F99" s="86" t="s">
        <v>596</v>
      </c>
      <c r="G99" s="87" t="s">
        <v>484</v>
      </c>
      <c r="H99" s="64" t="s">
        <v>102</v>
      </c>
      <c r="I99" s="88">
        <v>1</v>
      </c>
      <c r="J99" s="241"/>
      <c r="K99" s="88"/>
      <c r="L99" s="242"/>
      <c r="M99" s="67">
        <f t="shared" si="0"/>
        <v>0</v>
      </c>
      <c r="N99" s="243">
        <v>0.21</v>
      </c>
      <c r="O99" s="47">
        <f t="shared" si="1"/>
        <v>0</v>
      </c>
      <c r="P99" s="114" t="s">
        <v>5</v>
      </c>
      <c r="Q99" s="70" t="s">
        <v>29</v>
      </c>
      <c r="R99" s="71">
        <v>0</v>
      </c>
      <c r="S99" s="71">
        <f t="shared" si="2"/>
        <v>0</v>
      </c>
      <c r="T99" s="71">
        <v>0</v>
      </c>
      <c r="U99" s="71">
        <f t="shared" si="3"/>
        <v>0</v>
      </c>
      <c r="V99" s="71">
        <v>0</v>
      </c>
      <c r="W99" s="115">
        <f t="shared" si="4"/>
        <v>0</v>
      </c>
      <c r="X99" s="53"/>
      <c r="Y99" s="53"/>
      <c r="AU99" s="11" t="s">
        <v>103</v>
      </c>
      <c r="AW99" s="11" t="s">
        <v>99</v>
      </c>
      <c r="AX99" s="11" t="s">
        <v>62</v>
      </c>
      <c r="BB99" s="11" t="s">
        <v>104</v>
      </c>
      <c r="BH99" s="17">
        <f t="shared" si="5"/>
        <v>0</v>
      </c>
      <c r="BI99" s="17">
        <f t="shared" si="6"/>
        <v>0</v>
      </c>
      <c r="BJ99" s="17">
        <f t="shared" si="7"/>
        <v>0</v>
      </c>
      <c r="BK99" s="17">
        <f t="shared" si="8"/>
        <v>0</v>
      </c>
      <c r="BL99" s="17">
        <f t="shared" si="9"/>
        <v>0</v>
      </c>
      <c r="BM99" s="11" t="s">
        <v>62</v>
      </c>
      <c r="BN99" s="17">
        <f t="shared" si="10"/>
        <v>0</v>
      </c>
      <c r="BO99" s="11" t="s">
        <v>103</v>
      </c>
      <c r="BP99" s="11" t="s">
        <v>160</v>
      </c>
    </row>
    <row r="100" spans="1:68" s="1" customFormat="1" ht="27" x14ac:dyDescent="0.3">
      <c r="A100" s="53"/>
      <c r="B100" s="44"/>
      <c r="C100" s="85" t="s">
        <v>126</v>
      </c>
      <c r="D100" s="85" t="s">
        <v>99</v>
      </c>
      <c r="E100" s="86" t="s">
        <v>395</v>
      </c>
      <c r="F100" s="86" t="s">
        <v>599</v>
      </c>
      <c r="G100" s="87" t="s">
        <v>400</v>
      </c>
      <c r="H100" s="64" t="s">
        <v>102</v>
      </c>
      <c r="I100" s="88">
        <v>1</v>
      </c>
      <c r="J100" s="241"/>
      <c r="K100" s="88"/>
      <c r="L100" s="242"/>
      <c r="M100" s="67">
        <f t="shared" si="0"/>
        <v>0</v>
      </c>
      <c r="N100" s="243">
        <v>0.21</v>
      </c>
      <c r="O100" s="47">
        <f t="shared" si="1"/>
        <v>0</v>
      </c>
      <c r="P100" s="114" t="s">
        <v>5</v>
      </c>
      <c r="Q100" s="70" t="s">
        <v>29</v>
      </c>
      <c r="R100" s="71">
        <v>0</v>
      </c>
      <c r="S100" s="71">
        <f t="shared" si="2"/>
        <v>0</v>
      </c>
      <c r="T100" s="71">
        <v>0</v>
      </c>
      <c r="U100" s="71">
        <f t="shared" si="3"/>
        <v>0</v>
      </c>
      <c r="V100" s="71">
        <v>0</v>
      </c>
      <c r="W100" s="115">
        <f t="shared" si="4"/>
        <v>0</v>
      </c>
      <c r="X100" s="53"/>
      <c r="Y100" s="53"/>
      <c r="AU100" s="11" t="s">
        <v>103</v>
      </c>
      <c r="AW100" s="11" t="s">
        <v>99</v>
      </c>
      <c r="AX100" s="11" t="s">
        <v>62</v>
      </c>
      <c r="BB100" s="11" t="s">
        <v>104</v>
      </c>
      <c r="BH100" s="17">
        <f t="shared" si="5"/>
        <v>0</v>
      </c>
      <c r="BI100" s="17">
        <f t="shared" si="6"/>
        <v>0</v>
      </c>
      <c r="BJ100" s="17">
        <f t="shared" si="7"/>
        <v>0</v>
      </c>
      <c r="BK100" s="17">
        <f t="shared" si="8"/>
        <v>0</v>
      </c>
      <c r="BL100" s="17">
        <f t="shared" si="9"/>
        <v>0</v>
      </c>
      <c r="BM100" s="11" t="s">
        <v>62</v>
      </c>
      <c r="BN100" s="17">
        <f t="shared" si="10"/>
        <v>0</v>
      </c>
      <c r="BO100" s="11" t="s">
        <v>103</v>
      </c>
      <c r="BP100" s="11" t="s">
        <v>163</v>
      </c>
    </row>
    <row r="101" spans="1:68" s="1" customFormat="1" x14ac:dyDescent="0.3">
      <c r="A101" s="53"/>
      <c r="B101" s="44"/>
      <c r="C101" s="85" t="s">
        <v>157</v>
      </c>
      <c r="D101" s="85" t="s">
        <v>99</v>
      </c>
      <c r="E101" s="86" t="s">
        <v>396</v>
      </c>
      <c r="F101" s="86" t="s">
        <v>601</v>
      </c>
      <c r="G101" s="87" t="s">
        <v>553</v>
      </c>
      <c r="H101" s="64" t="s">
        <v>102</v>
      </c>
      <c r="I101" s="88">
        <v>2</v>
      </c>
      <c r="J101" s="241"/>
      <c r="K101" s="88"/>
      <c r="L101" s="242"/>
      <c r="M101" s="67">
        <f t="shared" si="0"/>
        <v>0</v>
      </c>
      <c r="N101" s="243">
        <v>0.21</v>
      </c>
      <c r="O101" s="47">
        <f t="shared" si="1"/>
        <v>0</v>
      </c>
      <c r="P101" s="114" t="s">
        <v>5</v>
      </c>
      <c r="Q101" s="70" t="s">
        <v>29</v>
      </c>
      <c r="R101" s="71">
        <v>0</v>
      </c>
      <c r="S101" s="71">
        <f t="shared" si="2"/>
        <v>0</v>
      </c>
      <c r="T101" s="71">
        <v>0</v>
      </c>
      <c r="U101" s="71">
        <f t="shared" si="3"/>
        <v>0</v>
      </c>
      <c r="V101" s="71">
        <v>0</v>
      </c>
      <c r="W101" s="115">
        <f t="shared" si="4"/>
        <v>0</v>
      </c>
      <c r="X101" s="53"/>
      <c r="Y101" s="53"/>
      <c r="AU101" s="11" t="s">
        <v>103</v>
      </c>
      <c r="AW101" s="11" t="s">
        <v>99</v>
      </c>
      <c r="AX101" s="11" t="s">
        <v>62</v>
      </c>
      <c r="BB101" s="11" t="s">
        <v>104</v>
      </c>
      <c r="BH101" s="17">
        <f t="shared" si="5"/>
        <v>0</v>
      </c>
      <c r="BI101" s="17">
        <f t="shared" si="6"/>
        <v>0</v>
      </c>
      <c r="BJ101" s="17">
        <f t="shared" si="7"/>
        <v>0</v>
      </c>
      <c r="BK101" s="17">
        <f t="shared" si="8"/>
        <v>0</v>
      </c>
      <c r="BL101" s="17">
        <f t="shared" si="9"/>
        <v>0</v>
      </c>
      <c r="BM101" s="11" t="s">
        <v>62</v>
      </c>
      <c r="BN101" s="17">
        <f t="shared" si="10"/>
        <v>0</v>
      </c>
      <c r="BO101" s="11" t="s">
        <v>103</v>
      </c>
      <c r="BP101" s="11" t="s">
        <v>166</v>
      </c>
    </row>
    <row r="102" spans="1:68" s="1" customFormat="1" ht="27" x14ac:dyDescent="0.3">
      <c r="A102" s="53"/>
      <c r="B102" s="44"/>
      <c r="C102" s="85" t="s">
        <v>129</v>
      </c>
      <c r="D102" s="85" t="s">
        <v>99</v>
      </c>
      <c r="E102" s="86" t="s">
        <v>397</v>
      </c>
      <c r="F102" s="86" t="s">
        <v>596</v>
      </c>
      <c r="G102" s="87" t="s">
        <v>401</v>
      </c>
      <c r="H102" s="64" t="s">
        <v>372</v>
      </c>
      <c r="I102" s="88">
        <v>25</v>
      </c>
      <c r="J102" s="241"/>
      <c r="K102" s="88"/>
      <c r="L102" s="242"/>
      <c r="M102" s="67">
        <f t="shared" si="0"/>
        <v>0</v>
      </c>
      <c r="N102" s="243">
        <v>0.21</v>
      </c>
      <c r="O102" s="47">
        <f t="shared" si="1"/>
        <v>0</v>
      </c>
      <c r="P102" s="114" t="s">
        <v>5</v>
      </c>
      <c r="Q102" s="70" t="s">
        <v>29</v>
      </c>
      <c r="R102" s="71">
        <v>0</v>
      </c>
      <c r="S102" s="71">
        <f t="shared" si="2"/>
        <v>0</v>
      </c>
      <c r="T102" s="71">
        <v>0</v>
      </c>
      <c r="U102" s="71">
        <f t="shared" si="3"/>
        <v>0</v>
      </c>
      <c r="V102" s="71">
        <v>0</v>
      </c>
      <c r="W102" s="115">
        <f t="shared" si="4"/>
        <v>0</v>
      </c>
      <c r="X102" s="53"/>
      <c r="Y102" s="53"/>
      <c r="AU102" s="11" t="s">
        <v>103</v>
      </c>
      <c r="AW102" s="11" t="s">
        <v>99</v>
      </c>
      <c r="AX102" s="11" t="s">
        <v>62</v>
      </c>
      <c r="BB102" s="11" t="s">
        <v>104</v>
      </c>
      <c r="BH102" s="17">
        <f t="shared" si="5"/>
        <v>0</v>
      </c>
      <c r="BI102" s="17">
        <f t="shared" si="6"/>
        <v>0</v>
      </c>
      <c r="BJ102" s="17">
        <f t="shared" si="7"/>
        <v>0</v>
      </c>
      <c r="BK102" s="17">
        <f t="shared" si="8"/>
        <v>0</v>
      </c>
      <c r="BL102" s="17">
        <f t="shared" si="9"/>
        <v>0</v>
      </c>
      <c r="BM102" s="11" t="s">
        <v>62</v>
      </c>
      <c r="BN102" s="17">
        <f t="shared" si="10"/>
        <v>0</v>
      </c>
      <c r="BO102" s="11" t="s">
        <v>103</v>
      </c>
      <c r="BP102" s="11" t="s">
        <v>169</v>
      </c>
    </row>
    <row r="103" spans="1:68" s="1" customFormat="1" ht="40.5" x14ac:dyDescent="0.3">
      <c r="A103" s="53"/>
      <c r="B103" s="44"/>
      <c r="C103" s="85" t="s">
        <v>10</v>
      </c>
      <c r="D103" s="85" t="s">
        <v>99</v>
      </c>
      <c r="E103" s="86" t="s">
        <v>398</v>
      </c>
      <c r="F103" s="86" t="s">
        <v>599</v>
      </c>
      <c r="G103" s="87" t="s">
        <v>552</v>
      </c>
      <c r="H103" s="64" t="s">
        <v>102</v>
      </c>
      <c r="I103" s="88">
        <v>1</v>
      </c>
      <c r="J103" s="241"/>
      <c r="K103" s="88"/>
      <c r="L103" s="242"/>
      <c r="M103" s="67">
        <f t="shared" si="0"/>
        <v>0</v>
      </c>
      <c r="N103" s="243">
        <v>0.21</v>
      </c>
      <c r="O103" s="47">
        <f t="shared" si="1"/>
        <v>0</v>
      </c>
      <c r="P103" s="114" t="s">
        <v>5</v>
      </c>
      <c r="Q103" s="70" t="s">
        <v>29</v>
      </c>
      <c r="R103" s="71">
        <v>0</v>
      </c>
      <c r="S103" s="71">
        <f t="shared" si="2"/>
        <v>0</v>
      </c>
      <c r="T103" s="71">
        <v>0</v>
      </c>
      <c r="U103" s="71">
        <f t="shared" si="3"/>
        <v>0</v>
      </c>
      <c r="V103" s="71">
        <v>0</v>
      </c>
      <c r="W103" s="115">
        <f t="shared" si="4"/>
        <v>0</v>
      </c>
      <c r="X103" s="53"/>
      <c r="Y103" s="53"/>
      <c r="AU103" s="11" t="s">
        <v>103</v>
      </c>
      <c r="AW103" s="11" t="s">
        <v>99</v>
      </c>
      <c r="AX103" s="11" t="s">
        <v>62</v>
      </c>
      <c r="BB103" s="11" t="s">
        <v>104</v>
      </c>
      <c r="BH103" s="17">
        <f t="shared" si="5"/>
        <v>0</v>
      </c>
      <c r="BI103" s="17">
        <f t="shared" si="6"/>
        <v>0</v>
      </c>
      <c r="BJ103" s="17">
        <f t="shared" si="7"/>
        <v>0</v>
      </c>
      <c r="BK103" s="17">
        <f t="shared" si="8"/>
        <v>0</v>
      </c>
      <c r="BL103" s="17">
        <f t="shared" si="9"/>
        <v>0</v>
      </c>
      <c r="BM103" s="11" t="s">
        <v>62</v>
      </c>
      <c r="BN103" s="17">
        <f t="shared" si="10"/>
        <v>0</v>
      </c>
      <c r="BO103" s="11" t="s">
        <v>103</v>
      </c>
      <c r="BP103" s="11" t="s">
        <v>173</v>
      </c>
    </row>
    <row r="104" spans="1:68" s="24" customFormat="1" ht="27" x14ac:dyDescent="0.3">
      <c r="A104" s="53"/>
      <c r="B104" s="44"/>
      <c r="C104" s="85" t="s">
        <v>133</v>
      </c>
      <c r="D104" s="85" t="s">
        <v>99</v>
      </c>
      <c r="E104" s="86" t="s">
        <v>399</v>
      </c>
      <c r="F104" s="86" t="s">
        <v>599</v>
      </c>
      <c r="G104" s="87" t="s">
        <v>551</v>
      </c>
      <c r="H104" s="64" t="s">
        <v>102</v>
      </c>
      <c r="I104" s="88">
        <v>1</v>
      </c>
      <c r="J104" s="241"/>
      <c r="K104" s="88"/>
      <c r="L104" s="242"/>
      <c r="M104" s="67">
        <f t="shared" si="0"/>
        <v>0</v>
      </c>
      <c r="N104" s="243">
        <v>0.21</v>
      </c>
      <c r="O104" s="47">
        <f t="shared" si="1"/>
        <v>0</v>
      </c>
      <c r="P104" s="114"/>
      <c r="Q104" s="70"/>
      <c r="R104" s="71"/>
      <c r="S104" s="71"/>
      <c r="T104" s="71"/>
      <c r="U104" s="71"/>
      <c r="V104" s="71"/>
      <c r="W104" s="115"/>
      <c r="X104" s="53"/>
      <c r="Y104" s="53"/>
      <c r="AU104" s="11"/>
      <c r="AW104" s="11"/>
      <c r="AX104" s="11"/>
      <c r="BB104" s="11"/>
      <c r="BH104" s="17"/>
      <c r="BI104" s="17"/>
      <c r="BJ104" s="17"/>
      <c r="BK104" s="17"/>
      <c r="BL104" s="17"/>
      <c r="BM104" s="11"/>
      <c r="BN104" s="17"/>
      <c r="BO104" s="11"/>
      <c r="BP104" s="11"/>
    </row>
    <row r="105" spans="1:68" s="1" customFormat="1" ht="18" x14ac:dyDescent="0.35">
      <c r="A105" s="53"/>
      <c r="B105" s="44"/>
      <c r="C105" s="100"/>
      <c r="D105" s="101" t="s">
        <v>55</v>
      </c>
      <c r="E105" s="102" t="s">
        <v>402</v>
      </c>
      <c r="F105" s="102"/>
      <c r="G105" s="102" t="s">
        <v>627</v>
      </c>
      <c r="H105" s="100"/>
      <c r="I105" s="100"/>
      <c r="J105" s="238"/>
      <c r="K105" s="100"/>
      <c r="L105" s="19"/>
      <c r="M105" s="111">
        <f>SUM(M106:M112)</f>
        <v>0</v>
      </c>
      <c r="N105" s="243">
        <v>0.21</v>
      </c>
      <c r="O105" s="47"/>
      <c r="P105" s="114" t="s">
        <v>5</v>
      </c>
      <c r="Q105" s="70" t="s">
        <v>29</v>
      </c>
      <c r="R105" s="71">
        <v>0</v>
      </c>
      <c r="S105" s="71">
        <f t="shared" si="2"/>
        <v>0</v>
      </c>
      <c r="T105" s="71">
        <v>0</v>
      </c>
      <c r="U105" s="71">
        <f t="shared" si="3"/>
        <v>0</v>
      </c>
      <c r="V105" s="71">
        <v>0</v>
      </c>
      <c r="W105" s="115">
        <f t="shared" si="4"/>
        <v>0</v>
      </c>
      <c r="X105" s="53"/>
      <c r="Y105" s="53"/>
      <c r="AU105" s="11" t="s">
        <v>103</v>
      </c>
      <c r="AW105" s="11" t="s">
        <v>99</v>
      </c>
      <c r="AX105" s="11" t="s">
        <v>62</v>
      </c>
      <c r="BB105" s="11" t="s">
        <v>104</v>
      </c>
      <c r="BH105" s="17">
        <f t="shared" si="5"/>
        <v>0</v>
      </c>
      <c r="BI105" s="17">
        <f t="shared" si="6"/>
        <v>0</v>
      </c>
      <c r="BJ105" s="17">
        <f t="shared" si="7"/>
        <v>0</v>
      </c>
      <c r="BK105" s="17">
        <f t="shared" si="8"/>
        <v>0</v>
      </c>
      <c r="BL105" s="17">
        <f t="shared" si="9"/>
        <v>0</v>
      </c>
      <c r="BM105" s="11" t="s">
        <v>62</v>
      </c>
      <c r="BN105" s="17">
        <f t="shared" si="10"/>
        <v>0</v>
      </c>
      <c r="BO105" s="11" t="s">
        <v>103</v>
      </c>
      <c r="BP105" s="11" t="s">
        <v>176</v>
      </c>
    </row>
    <row r="106" spans="1:68" s="5" customFormat="1" x14ac:dyDescent="0.3">
      <c r="A106" s="99"/>
      <c r="B106" s="100"/>
      <c r="C106" s="85" t="s">
        <v>143</v>
      </c>
      <c r="D106" s="85" t="s">
        <v>99</v>
      </c>
      <c r="E106" s="86" t="s">
        <v>403</v>
      </c>
      <c r="F106" s="86" t="s">
        <v>595</v>
      </c>
      <c r="G106" s="87" t="s">
        <v>550</v>
      </c>
      <c r="H106" s="64" t="s">
        <v>102</v>
      </c>
      <c r="I106" s="88">
        <v>1</v>
      </c>
      <c r="J106" s="241"/>
      <c r="K106" s="88"/>
      <c r="L106" s="242"/>
      <c r="M106" s="67">
        <f t="shared" ref="M106:M112" si="11">ROUND(L106*I106,2)</f>
        <v>0</v>
      </c>
      <c r="N106" s="243">
        <v>0.21</v>
      </c>
      <c r="O106" s="47">
        <f t="shared" ref="O106:O112" si="12">M106*1.21</f>
        <v>0</v>
      </c>
      <c r="P106" s="100"/>
      <c r="Q106" s="100"/>
      <c r="R106" s="100"/>
      <c r="S106" s="112">
        <f>SUM(S107:S113)</f>
        <v>0</v>
      </c>
      <c r="T106" s="100"/>
      <c r="U106" s="112">
        <f>SUM(U107:U113)</f>
        <v>0</v>
      </c>
      <c r="V106" s="100"/>
      <c r="W106" s="113">
        <f>SUM(W107:W113)</f>
        <v>0</v>
      </c>
      <c r="X106" s="99"/>
      <c r="Y106" s="99"/>
      <c r="AU106" s="20" t="s">
        <v>62</v>
      </c>
      <c r="AW106" s="21" t="s">
        <v>55</v>
      </c>
      <c r="AX106" s="21" t="s">
        <v>56</v>
      </c>
      <c r="BB106" s="20" t="s">
        <v>104</v>
      </c>
      <c r="BN106" s="22">
        <f>SUM(BN107:BN113)</f>
        <v>0</v>
      </c>
    </row>
    <row r="107" spans="1:68" s="1" customFormat="1" ht="40.5" x14ac:dyDescent="0.3">
      <c r="A107" s="53"/>
      <c r="B107" s="44"/>
      <c r="C107" s="85" t="s">
        <v>191</v>
      </c>
      <c r="D107" s="85" t="s">
        <v>99</v>
      </c>
      <c r="E107" s="86" t="s">
        <v>404</v>
      </c>
      <c r="F107" s="86" t="s">
        <v>594</v>
      </c>
      <c r="G107" s="87" t="s">
        <v>631</v>
      </c>
      <c r="H107" s="64" t="s">
        <v>102</v>
      </c>
      <c r="I107" s="88">
        <v>3</v>
      </c>
      <c r="J107" s="241"/>
      <c r="K107" s="88"/>
      <c r="L107" s="242"/>
      <c r="M107" s="67">
        <f t="shared" si="11"/>
        <v>0</v>
      </c>
      <c r="N107" s="243">
        <v>0.21</v>
      </c>
      <c r="O107" s="47">
        <f t="shared" si="12"/>
        <v>0</v>
      </c>
      <c r="P107" s="114" t="s">
        <v>5</v>
      </c>
      <c r="Q107" s="70" t="s">
        <v>29</v>
      </c>
      <c r="R107" s="71">
        <v>0</v>
      </c>
      <c r="S107" s="71">
        <f t="shared" ref="S107:S113" si="13">R107*I107</f>
        <v>0</v>
      </c>
      <c r="T107" s="71">
        <v>0</v>
      </c>
      <c r="U107" s="71">
        <f t="shared" ref="U107:U113" si="14">T107*I107</f>
        <v>0</v>
      </c>
      <c r="V107" s="71">
        <v>0</v>
      </c>
      <c r="W107" s="115">
        <f t="shared" ref="W107:W113" si="15">V107*I107</f>
        <v>0</v>
      </c>
      <c r="X107" s="53"/>
      <c r="Y107" s="53"/>
      <c r="AU107" s="11" t="s">
        <v>103</v>
      </c>
      <c r="AW107" s="11" t="s">
        <v>99</v>
      </c>
      <c r="AX107" s="11" t="s">
        <v>62</v>
      </c>
      <c r="BB107" s="11" t="s">
        <v>104</v>
      </c>
      <c r="BH107" s="17">
        <f t="shared" ref="BH107:BH113" si="16">IF(Q107="základní",M107,0)</f>
        <v>0</v>
      </c>
      <c r="BI107" s="17">
        <f t="shared" ref="BI107:BI113" si="17">IF(Q107="snížená",M107,0)</f>
        <v>0</v>
      </c>
      <c r="BJ107" s="17">
        <f t="shared" ref="BJ107:BJ113" si="18">IF(Q107="zákl. přenesená",M107,0)</f>
        <v>0</v>
      </c>
      <c r="BK107" s="17">
        <f t="shared" ref="BK107:BK113" si="19">IF(Q107="sníž. přenesená",M107,0)</f>
        <v>0</v>
      </c>
      <c r="BL107" s="17">
        <f t="shared" ref="BL107:BL113" si="20">IF(Q107="nulová",M107,0)</f>
        <v>0</v>
      </c>
      <c r="BM107" s="11" t="s">
        <v>62</v>
      </c>
      <c r="BN107" s="17">
        <f t="shared" ref="BN107:BN113" si="21">ROUND(L107*I107,2)</f>
        <v>0</v>
      </c>
      <c r="BO107" s="11" t="s">
        <v>103</v>
      </c>
      <c r="BP107" s="11" t="s">
        <v>190</v>
      </c>
    </row>
    <row r="108" spans="1:68" s="1" customFormat="1" ht="27" x14ac:dyDescent="0.3">
      <c r="A108" s="53"/>
      <c r="B108" s="44"/>
      <c r="C108" s="85" t="s">
        <v>146</v>
      </c>
      <c r="D108" s="85" t="s">
        <v>99</v>
      </c>
      <c r="E108" s="86" t="s">
        <v>405</v>
      </c>
      <c r="F108" s="86" t="s">
        <v>599</v>
      </c>
      <c r="G108" s="87" t="s">
        <v>543</v>
      </c>
      <c r="H108" s="64" t="s">
        <v>102</v>
      </c>
      <c r="I108" s="88">
        <v>6</v>
      </c>
      <c r="J108" s="241"/>
      <c r="K108" s="88"/>
      <c r="L108" s="242"/>
      <c r="M108" s="67">
        <f t="shared" si="11"/>
        <v>0</v>
      </c>
      <c r="N108" s="243">
        <v>0.21</v>
      </c>
      <c r="O108" s="47">
        <f t="shared" si="12"/>
        <v>0</v>
      </c>
      <c r="P108" s="114" t="s">
        <v>5</v>
      </c>
      <c r="Q108" s="70" t="s">
        <v>29</v>
      </c>
      <c r="R108" s="71">
        <v>0</v>
      </c>
      <c r="S108" s="71">
        <f t="shared" si="13"/>
        <v>0</v>
      </c>
      <c r="T108" s="71">
        <v>0</v>
      </c>
      <c r="U108" s="71">
        <f t="shared" si="14"/>
        <v>0</v>
      </c>
      <c r="V108" s="71">
        <v>0</v>
      </c>
      <c r="W108" s="115">
        <f t="shared" si="15"/>
        <v>0</v>
      </c>
      <c r="X108" s="53"/>
      <c r="Y108" s="53"/>
      <c r="AU108" s="11" t="s">
        <v>103</v>
      </c>
      <c r="AW108" s="11" t="s">
        <v>99</v>
      </c>
      <c r="AX108" s="11" t="s">
        <v>62</v>
      </c>
      <c r="BB108" s="11" t="s">
        <v>104</v>
      </c>
      <c r="BH108" s="17">
        <f t="shared" si="16"/>
        <v>0</v>
      </c>
      <c r="BI108" s="17">
        <f t="shared" si="17"/>
        <v>0</v>
      </c>
      <c r="BJ108" s="17">
        <f t="shared" si="18"/>
        <v>0</v>
      </c>
      <c r="BK108" s="17">
        <f t="shared" si="19"/>
        <v>0</v>
      </c>
      <c r="BL108" s="17">
        <f t="shared" si="20"/>
        <v>0</v>
      </c>
      <c r="BM108" s="11" t="s">
        <v>62</v>
      </c>
      <c r="BN108" s="17">
        <f t="shared" si="21"/>
        <v>0</v>
      </c>
      <c r="BO108" s="11" t="s">
        <v>103</v>
      </c>
      <c r="BP108" s="11" t="s">
        <v>194</v>
      </c>
    </row>
    <row r="109" spans="1:68" s="1" customFormat="1" ht="27" x14ac:dyDescent="0.3">
      <c r="A109" s="53"/>
      <c r="B109" s="44"/>
      <c r="C109" s="85" t="s">
        <v>242</v>
      </c>
      <c r="D109" s="85" t="s">
        <v>99</v>
      </c>
      <c r="E109" s="86" t="s">
        <v>406</v>
      </c>
      <c r="F109" s="86" t="s">
        <v>596</v>
      </c>
      <c r="G109" s="87" t="s">
        <v>549</v>
      </c>
      <c r="H109" s="64" t="s">
        <v>372</v>
      </c>
      <c r="I109" s="88">
        <v>300</v>
      </c>
      <c r="J109" s="241"/>
      <c r="K109" s="88"/>
      <c r="L109" s="242"/>
      <c r="M109" s="67">
        <f t="shared" si="11"/>
        <v>0</v>
      </c>
      <c r="N109" s="243">
        <v>0.21</v>
      </c>
      <c r="O109" s="47">
        <f t="shared" si="12"/>
        <v>0</v>
      </c>
      <c r="P109" s="114" t="s">
        <v>5</v>
      </c>
      <c r="Q109" s="70" t="s">
        <v>29</v>
      </c>
      <c r="R109" s="71">
        <v>0</v>
      </c>
      <c r="S109" s="71">
        <f t="shared" si="13"/>
        <v>0</v>
      </c>
      <c r="T109" s="71">
        <v>0</v>
      </c>
      <c r="U109" s="71">
        <f t="shared" si="14"/>
        <v>0</v>
      </c>
      <c r="V109" s="71">
        <v>0</v>
      </c>
      <c r="W109" s="115">
        <f t="shared" si="15"/>
        <v>0</v>
      </c>
      <c r="X109" s="53"/>
      <c r="Y109" s="53"/>
      <c r="AU109" s="11" t="s">
        <v>103</v>
      </c>
      <c r="AW109" s="11" t="s">
        <v>99</v>
      </c>
      <c r="AX109" s="11" t="s">
        <v>62</v>
      </c>
      <c r="BB109" s="11" t="s">
        <v>104</v>
      </c>
      <c r="BH109" s="17">
        <f t="shared" si="16"/>
        <v>0</v>
      </c>
      <c r="BI109" s="17">
        <f t="shared" si="17"/>
        <v>0</v>
      </c>
      <c r="BJ109" s="17">
        <f t="shared" si="18"/>
        <v>0</v>
      </c>
      <c r="BK109" s="17">
        <f t="shared" si="19"/>
        <v>0</v>
      </c>
      <c r="BL109" s="17">
        <f t="shared" si="20"/>
        <v>0</v>
      </c>
      <c r="BM109" s="11" t="s">
        <v>62</v>
      </c>
      <c r="BN109" s="17">
        <f t="shared" si="21"/>
        <v>0</v>
      </c>
      <c r="BO109" s="11" t="s">
        <v>103</v>
      </c>
      <c r="BP109" s="11" t="s">
        <v>241</v>
      </c>
    </row>
    <row r="110" spans="1:68" s="1" customFormat="1" ht="27" x14ac:dyDescent="0.3">
      <c r="A110" s="53"/>
      <c r="B110" s="44"/>
      <c r="C110" s="85" t="s">
        <v>149</v>
      </c>
      <c r="D110" s="85" t="s">
        <v>99</v>
      </c>
      <c r="E110" s="86" t="s">
        <v>407</v>
      </c>
      <c r="F110" s="86" t="s">
        <v>596</v>
      </c>
      <c r="G110" s="87" t="s">
        <v>548</v>
      </c>
      <c r="H110" s="64" t="s">
        <v>372</v>
      </c>
      <c r="I110" s="88">
        <v>20</v>
      </c>
      <c r="J110" s="241"/>
      <c r="K110" s="88"/>
      <c r="L110" s="242"/>
      <c r="M110" s="67">
        <f t="shared" si="11"/>
        <v>0</v>
      </c>
      <c r="N110" s="243">
        <v>0.21</v>
      </c>
      <c r="O110" s="47">
        <f t="shared" si="12"/>
        <v>0</v>
      </c>
      <c r="P110" s="114" t="s">
        <v>5</v>
      </c>
      <c r="Q110" s="70" t="s">
        <v>29</v>
      </c>
      <c r="R110" s="71">
        <v>0</v>
      </c>
      <c r="S110" s="71">
        <f t="shared" si="13"/>
        <v>0</v>
      </c>
      <c r="T110" s="71">
        <v>0</v>
      </c>
      <c r="U110" s="71">
        <f t="shared" si="14"/>
        <v>0</v>
      </c>
      <c r="V110" s="71">
        <v>0</v>
      </c>
      <c r="W110" s="115">
        <f t="shared" si="15"/>
        <v>0</v>
      </c>
      <c r="X110" s="53"/>
      <c r="Y110" s="53"/>
      <c r="AU110" s="11" t="s">
        <v>103</v>
      </c>
      <c r="AW110" s="11" t="s">
        <v>99</v>
      </c>
      <c r="AX110" s="11" t="s">
        <v>62</v>
      </c>
      <c r="BB110" s="11" t="s">
        <v>104</v>
      </c>
      <c r="BH110" s="17">
        <f t="shared" si="16"/>
        <v>0</v>
      </c>
      <c r="BI110" s="17">
        <f t="shared" si="17"/>
        <v>0</v>
      </c>
      <c r="BJ110" s="17">
        <f t="shared" si="18"/>
        <v>0</v>
      </c>
      <c r="BK110" s="17">
        <f t="shared" si="19"/>
        <v>0</v>
      </c>
      <c r="BL110" s="17">
        <f t="shared" si="20"/>
        <v>0</v>
      </c>
      <c r="BM110" s="11" t="s">
        <v>62</v>
      </c>
      <c r="BN110" s="17">
        <f t="shared" si="21"/>
        <v>0</v>
      </c>
      <c r="BO110" s="11" t="s">
        <v>103</v>
      </c>
      <c r="BP110" s="11" t="s">
        <v>244</v>
      </c>
    </row>
    <row r="111" spans="1:68" s="1" customFormat="1" ht="27" x14ac:dyDescent="0.3">
      <c r="A111" s="53"/>
      <c r="B111" s="44"/>
      <c r="C111" s="85" t="s">
        <v>247</v>
      </c>
      <c r="D111" s="85" t="s">
        <v>99</v>
      </c>
      <c r="E111" s="86" t="s">
        <v>408</v>
      </c>
      <c r="F111" s="86" t="s">
        <v>599</v>
      </c>
      <c r="G111" s="87" t="s">
        <v>547</v>
      </c>
      <c r="H111" s="64" t="s">
        <v>102</v>
      </c>
      <c r="I111" s="88">
        <v>1</v>
      </c>
      <c r="J111" s="241"/>
      <c r="K111" s="88"/>
      <c r="L111" s="242"/>
      <c r="M111" s="67">
        <f t="shared" si="11"/>
        <v>0</v>
      </c>
      <c r="N111" s="243">
        <v>0.21</v>
      </c>
      <c r="O111" s="47">
        <f t="shared" si="12"/>
        <v>0</v>
      </c>
      <c r="P111" s="114" t="s">
        <v>5</v>
      </c>
      <c r="Q111" s="70" t="s">
        <v>29</v>
      </c>
      <c r="R111" s="71">
        <v>0</v>
      </c>
      <c r="S111" s="71">
        <f t="shared" si="13"/>
        <v>0</v>
      </c>
      <c r="T111" s="71">
        <v>0</v>
      </c>
      <c r="U111" s="71">
        <f t="shared" si="14"/>
        <v>0</v>
      </c>
      <c r="V111" s="71">
        <v>0</v>
      </c>
      <c r="W111" s="115">
        <f t="shared" si="15"/>
        <v>0</v>
      </c>
      <c r="X111" s="53"/>
      <c r="Y111" s="53"/>
      <c r="AU111" s="11" t="s">
        <v>103</v>
      </c>
      <c r="AW111" s="11" t="s">
        <v>99</v>
      </c>
      <c r="AX111" s="11" t="s">
        <v>62</v>
      </c>
      <c r="BB111" s="11" t="s">
        <v>104</v>
      </c>
      <c r="BH111" s="17">
        <f t="shared" si="16"/>
        <v>0</v>
      </c>
      <c r="BI111" s="17">
        <f t="shared" si="17"/>
        <v>0</v>
      </c>
      <c r="BJ111" s="17">
        <f t="shared" si="18"/>
        <v>0</v>
      </c>
      <c r="BK111" s="17">
        <f t="shared" si="19"/>
        <v>0</v>
      </c>
      <c r="BL111" s="17">
        <f t="shared" si="20"/>
        <v>0</v>
      </c>
      <c r="BM111" s="11" t="s">
        <v>62</v>
      </c>
      <c r="BN111" s="17">
        <f t="shared" si="21"/>
        <v>0</v>
      </c>
      <c r="BO111" s="11" t="s">
        <v>103</v>
      </c>
      <c r="BP111" s="11" t="s">
        <v>246</v>
      </c>
    </row>
    <row r="112" spans="1:68" s="1" customFormat="1" ht="40.5" x14ac:dyDescent="0.3">
      <c r="A112" s="53"/>
      <c r="B112" s="44"/>
      <c r="C112" s="85" t="s">
        <v>153</v>
      </c>
      <c r="D112" s="85" t="s">
        <v>99</v>
      </c>
      <c r="E112" s="86" t="s">
        <v>409</v>
      </c>
      <c r="F112" s="86" t="s">
        <v>599</v>
      </c>
      <c r="G112" s="87" t="s">
        <v>546</v>
      </c>
      <c r="H112" s="64" t="s">
        <v>102</v>
      </c>
      <c r="I112" s="88">
        <v>1</v>
      </c>
      <c r="J112" s="241"/>
      <c r="K112" s="88"/>
      <c r="L112" s="242"/>
      <c r="M112" s="67">
        <f t="shared" si="11"/>
        <v>0</v>
      </c>
      <c r="N112" s="243">
        <v>0.21</v>
      </c>
      <c r="O112" s="47">
        <f t="shared" si="12"/>
        <v>0</v>
      </c>
      <c r="P112" s="114" t="s">
        <v>5</v>
      </c>
      <c r="Q112" s="70" t="s">
        <v>29</v>
      </c>
      <c r="R112" s="71">
        <v>0</v>
      </c>
      <c r="S112" s="71">
        <f t="shared" si="13"/>
        <v>0</v>
      </c>
      <c r="T112" s="71">
        <v>0</v>
      </c>
      <c r="U112" s="71">
        <f t="shared" si="14"/>
        <v>0</v>
      </c>
      <c r="V112" s="71">
        <v>0</v>
      </c>
      <c r="W112" s="115">
        <f t="shared" si="15"/>
        <v>0</v>
      </c>
      <c r="X112" s="53"/>
      <c r="Y112" s="53"/>
      <c r="AU112" s="11" t="s">
        <v>103</v>
      </c>
      <c r="AW112" s="11" t="s">
        <v>99</v>
      </c>
      <c r="AX112" s="11" t="s">
        <v>62</v>
      </c>
      <c r="BB112" s="11" t="s">
        <v>104</v>
      </c>
      <c r="BH112" s="17">
        <f t="shared" si="16"/>
        <v>0</v>
      </c>
      <c r="BI112" s="17">
        <f t="shared" si="17"/>
        <v>0</v>
      </c>
      <c r="BJ112" s="17">
        <f t="shared" si="18"/>
        <v>0</v>
      </c>
      <c r="BK112" s="17">
        <f t="shared" si="19"/>
        <v>0</v>
      </c>
      <c r="BL112" s="17">
        <f t="shared" si="20"/>
        <v>0</v>
      </c>
      <c r="BM112" s="11" t="s">
        <v>62</v>
      </c>
      <c r="BN112" s="17">
        <f t="shared" si="21"/>
        <v>0</v>
      </c>
      <c r="BO112" s="11" t="s">
        <v>103</v>
      </c>
      <c r="BP112" s="11" t="s">
        <v>250</v>
      </c>
    </row>
    <row r="113" spans="1:68" s="1" customFormat="1" ht="18" x14ac:dyDescent="0.35">
      <c r="A113" s="53"/>
      <c r="B113" s="44"/>
      <c r="C113" s="100"/>
      <c r="D113" s="101" t="s">
        <v>55</v>
      </c>
      <c r="E113" s="102" t="s">
        <v>410</v>
      </c>
      <c r="F113" s="102"/>
      <c r="G113" s="102" t="s">
        <v>626</v>
      </c>
      <c r="H113" s="100"/>
      <c r="I113" s="100"/>
      <c r="J113" s="238"/>
      <c r="K113" s="100"/>
      <c r="L113" s="19"/>
      <c r="M113" s="111">
        <f>SUM(M114:M124)</f>
        <v>0</v>
      </c>
      <c r="N113" s="243">
        <v>0.21</v>
      </c>
      <c r="O113" s="47"/>
      <c r="P113" s="114" t="s">
        <v>5</v>
      </c>
      <c r="Q113" s="70" t="s">
        <v>29</v>
      </c>
      <c r="R113" s="71">
        <v>0</v>
      </c>
      <c r="S113" s="71">
        <f t="shared" si="13"/>
        <v>0</v>
      </c>
      <c r="T113" s="71">
        <v>0</v>
      </c>
      <c r="U113" s="71">
        <f t="shared" si="14"/>
        <v>0</v>
      </c>
      <c r="V113" s="71">
        <v>0</v>
      </c>
      <c r="W113" s="115">
        <f t="shared" si="15"/>
        <v>0</v>
      </c>
      <c r="X113" s="53"/>
      <c r="Y113" s="53"/>
      <c r="AU113" s="11" t="s">
        <v>103</v>
      </c>
      <c r="AW113" s="11" t="s">
        <v>99</v>
      </c>
      <c r="AX113" s="11" t="s">
        <v>62</v>
      </c>
      <c r="BB113" s="11" t="s">
        <v>104</v>
      </c>
      <c r="BH113" s="17">
        <f t="shared" si="16"/>
        <v>0</v>
      </c>
      <c r="BI113" s="17">
        <f t="shared" si="17"/>
        <v>0</v>
      </c>
      <c r="BJ113" s="17">
        <f t="shared" si="18"/>
        <v>0</v>
      </c>
      <c r="BK113" s="17">
        <f t="shared" si="19"/>
        <v>0</v>
      </c>
      <c r="BL113" s="17">
        <f t="shared" si="20"/>
        <v>0</v>
      </c>
      <c r="BM113" s="11" t="s">
        <v>62</v>
      </c>
      <c r="BN113" s="17">
        <f t="shared" si="21"/>
        <v>0</v>
      </c>
      <c r="BO113" s="11" t="s">
        <v>103</v>
      </c>
      <c r="BP113" s="11" t="s">
        <v>252</v>
      </c>
    </row>
    <row r="114" spans="1:68" s="5" customFormat="1" x14ac:dyDescent="0.3">
      <c r="A114" s="99"/>
      <c r="B114" s="100"/>
      <c r="C114" s="85" t="s">
        <v>253</v>
      </c>
      <c r="D114" s="85" t="s">
        <v>99</v>
      </c>
      <c r="E114" s="86" t="s">
        <v>411</v>
      </c>
      <c r="F114" s="86" t="s">
        <v>602</v>
      </c>
      <c r="G114" s="87" t="s">
        <v>545</v>
      </c>
      <c r="H114" s="64" t="s">
        <v>102</v>
      </c>
      <c r="I114" s="88">
        <v>1</v>
      </c>
      <c r="J114" s="241"/>
      <c r="K114" s="88"/>
      <c r="L114" s="242"/>
      <c r="M114" s="67">
        <f t="shared" ref="M114:M124" si="22">ROUND(L114*I114,2)</f>
        <v>0</v>
      </c>
      <c r="N114" s="243">
        <v>0.21</v>
      </c>
      <c r="O114" s="47">
        <f t="shared" ref="O114:O124" si="23">M114*1.21</f>
        <v>0</v>
      </c>
      <c r="P114" s="100"/>
      <c r="Q114" s="100"/>
      <c r="R114" s="100"/>
      <c r="S114" s="112">
        <f>SUM(S115:S125)</f>
        <v>0</v>
      </c>
      <c r="T114" s="100"/>
      <c r="U114" s="112">
        <f>SUM(U115:U125)</f>
        <v>0</v>
      </c>
      <c r="V114" s="100"/>
      <c r="W114" s="113">
        <f>SUM(W115:W125)</f>
        <v>0</v>
      </c>
      <c r="X114" s="99"/>
      <c r="Y114" s="99"/>
      <c r="AU114" s="20" t="s">
        <v>62</v>
      </c>
      <c r="AW114" s="21" t="s">
        <v>55</v>
      </c>
      <c r="AX114" s="21" t="s">
        <v>56</v>
      </c>
      <c r="BB114" s="20" t="s">
        <v>104</v>
      </c>
      <c r="BN114" s="22">
        <f>SUM(BN115:BN125)</f>
        <v>0</v>
      </c>
    </row>
    <row r="115" spans="1:68" s="1" customFormat="1" ht="40.5" x14ac:dyDescent="0.3">
      <c r="A115" s="53"/>
      <c r="B115" s="44"/>
      <c r="C115" s="85" t="s">
        <v>156</v>
      </c>
      <c r="D115" s="85" t="s">
        <v>99</v>
      </c>
      <c r="E115" s="86" t="s">
        <v>412</v>
      </c>
      <c r="F115" s="86" t="s">
        <v>594</v>
      </c>
      <c r="G115" s="87" t="s">
        <v>544</v>
      </c>
      <c r="H115" s="64" t="s">
        <v>102</v>
      </c>
      <c r="I115" s="88">
        <v>1</v>
      </c>
      <c r="J115" s="241"/>
      <c r="K115" s="88"/>
      <c r="L115" s="242"/>
      <c r="M115" s="67">
        <f t="shared" si="22"/>
        <v>0</v>
      </c>
      <c r="N115" s="243">
        <v>0.21</v>
      </c>
      <c r="O115" s="47">
        <f t="shared" si="23"/>
        <v>0</v>
      </c>
      <c r="P115" s="114" t="s">
        <v>5</v>
      </c>
      <c r="Q115" s="70" t="s">
        <v>29</v>
      </c>
      <c r="R115" s="71">
        <v>0</v>
      </c>
      <c r="S115" s="71">
        <f t="shared" ref="S115:S125" si="24">R115*I115</f>
        <v>0</v>
      </c>
      <c r="T115" s="71">
        <v>0</v>
      </c>
      <c r="U115" s="71">
        <f t="shared" ref="U115:U125" si="25">T115*I115</f>
        <v>0</v>
      </c>
      <c r="V115" s="71">
        <v>0</v>
      </c>
      <c r="W115" s="115">
        <f t="shared" ref="W115:W125" si="26">V115*I115</f>
        <v>0</v>
      </c>
      <c r="X115" s="53"/>
      <c r="Y115" s="53"/>
      <c r="AU115" s="11" t="s">
        <v>103</v>
      </c>
      <c r="AW115" s="11" t="s">
        <v>99</v>
      </c>
      <c r="AX115" s="11" t="s">
        <v>62</v>
      </c>
      <c r="BB115" s="11" t="s">
        <v>104</v>
      </c>
      <c r="BH115" s="17">
        <f t="shared" ref="BH115:BH125" si="27">IF(Q115="základní",M115,0)</f>
        <v>0</v>
      </c>
      <c r="BI115" s="17">
        <f t="shared" ref="BI115:BI125" si="28">IF(Q115="snížená",M115,0)</f>
        <v>0</v>
      </c>
      <c r="BJ115" s="17">
        <f t="shared" ref="BJ115:BJ125" si="29">IF(Q115="zákl. přenesená",M115,0)</f>
        <v>0</v>
      </c>
      <c r="BK115" s="17">
        <f t="shared" ref="BK115:BK125" si="30">IF(Q115="sníž. přenesená",M115,0)</f>
        <v>0</v>
      </c>
      <c r="BL115" s="17">
        <f t="shared" ref="BL115:BL125" si="31">IF(Q115="nulová",M115,0)</f>
        <v>0</v>
      </c>
      <c r="BM115" s="11" t="s">
        <v>62</v>
      </c>
      <c r="BN115" s="17">
        <f t="shared" ref="BN115:BN125" si="32">ROUND(L115*I115,2)</f>
        <v>0</v>
      </c>
      <c r="BO115" s="11" t="s">
        <v>103</v>
      </c>
      <c r="BP115" s="11" t="s">
        <v>255</v>
      </c>
    </row>
    <row r="116" spans="1:68" s="1" customFormat="1" ht="27" x14ac:dyDescent="0.3">
      <c r="A116" s="53"/>
      <c r="B116" s="44"/>
      <c r="C116" s="85" t="s">
        <v>259</v>
      </c>
      <c r="D116" s="85" t="s">
        <v>99</v>
      </c>
      <c r="E116" s="86" t="s">
        <v>413</v>
      </c>
      <c r="F116" s="86" t="s">
        <v>599</v>
      </c>
      <c r="G116" s="87" t="s">
        <v>543</v>
      </c>
      <c r="H116" s="64" t="s">
        <v>102</v>
      </c>
      <c r="I116" s="88">
        <v>4</v>
      </c>
      <c r="J116" s="241"/>
      <c r="K116" s="88"/>
      <c r="L116" s="242"/>
      <c r="M116" s="67">
        <f t="shared" si="22"/>
        <v>0</v>
      </c>
      <c r="N116" s="243">
        <v>0.21</v>
      </c>
      <c r="O116" s="47">
        <f t="shared" si="23"/>
        <v>0</v>
      </c>
      <c r="P116" s="114" t="s">
        <v>5</v>
      </c>
      <c r="Q116" s="70" t="s">
        <v>29</v>
      </c>
      <c r="R116" s="71">
        <v>0</v>
      </c>
      <c r="S116" s="71">
        <f t="shared" si="24"/>
        <v>0</v>
      </c>
      <c r="T116" s="71">
        <v>0</v>
      </c>
      <c r="U116" s="71">
        <f t="shared" si="25"/>
        <v>0</v>
      </c>
      <c r="V116" s="71">
        <v>0</v>
      </c>
      <c r="W116" s="115">
        <f t="shared" si="26"/>
        <v>0</v>
      </c>
      <c r="X116" s="53"/>
      <c r="Y116" s="53"/>
      <c r="AU116" s="11" t="s">
        <v>103</v>
      </c>
      <c r="AW116" s="11" t="s">
        <v>99</v>
      </c>
      <c r="AX116" s="11" t="s">
        <v>62</v>
      </c>
      <c r="BB116" s="11" t="s">
        <v>104</v>
      </c>
      <c r="BH116" s="17">
        <f t="shared" si="27"/>
        <v>0</v>
      </c>
      <c r="BI116" s="17">
        <f t="shared" si="28"/>
        <v>0</v>
      </c>
      <c r="BJ116" s="17">
        <f t="shared" si="29"/>
        <v>0</v>
      </c>
      <c r="BK116" s="17">
        <f t="shared" si="30"/>
        <v>0</v>
      </c>
      <c r="BL116" s="17">
        <f t="shared" si="31"/>
        <v>0</v>
      </c>
      <c r="BM116" s="11" t="s">
        <v>62</v>
      </c>
      <c r="BN116" s="17">
        <f t="shared" si="32"/>
        <v>0</v>
      </c>
      <c r="BO116" s="11" t="s">
        <v>103</v>
      </c>
      <c r="BP116" s="11" t="s">
        <v>258</v>
      </c>
    </row>
    <row r="117" spans="1:68" s="1" customFormat="1" x14ac:dyDescent="0.3">
      <c r="A117" s="53"/>
      <c r="B117" s="44"/>
      <c r="C117" s="85" t="s">
        <v>160</v>
      </c>
      <c r="D117" s="85" t="s">
        <v>99</v>
      </c>
      <c r="E117" s="86" t="s">
        <v>414</v>
      </c>
      <c r="F117" s="86" t="s">
        <v>596</v>
      </c>
      <c r="G117" s="87" t="s">
        <v>542</v>
      </c>
      <c r="H117" s="64" t="s">
        <v>372</v>
      </c>
      <c r="I117" s="88">
        <v>47</v>
      </c>
      <c r="J117" s="241"/>
      <c r="K117" s="88"/>
      <c r="L117" s="242"/>
      <c r="M117" s="67">
        <f t="shared" si="22"/>
        <v>0</v>
      </c>
      <c r="N117" s="243">
        <v>0.21</v>
      </c>
      <c r="O117" s="47">
        <f t="shared" si="23"/>
        <v>0</v>
      </c>
      <c r="P117" s="114" t="s">
        <v>5</v>
      </c>
      <c r="Q117" s="70" t="s">
        <v>29</v>
      </c>
      <c r="R117" s="71">
        <v>0</v>
      </c>
      <c r="S117" s="71">
        <f t="shared" si="24"/>
        <v>0</v>
      </c>
      <c r="T117" s="71">
        <v>0</v>
      </c>
      <c r="U117" s="71">
        <f t="shared" si="25"/>
        <v>0</v>
      </c>
      <c r="V117" s="71">
        <v>0</v>
      </c>
      <c r="W117" s="115">
        <f t="shared" si="26"/>
        <v>0</v>
      </c>
      <c r="X117" s="53"/>
      <c r="Y117" s="53"/>
      <c r="AU117" s="11" t="s">
        <v>103</v>
      </c>
      <c r="AW117" s="11" t="s">
        <v>99</v>
      </c>
      <c r="AX117" s="11" t="s">
        <v>62</v>
      </c>
      <c r="BB117" s="11" t="s">
        <v>104</v>
      </c>
      <c r="BH117" s="17">
        <f t="shared" si="27"/>
        <v>0</v>
      </c>
      <c r="BI117" s="17">
        <f t="shared" si="28"/>
        <v>0</v>
      </c>
      <c r="BJ117" s="17">
        <f t="shared" si="29"/>
        <v>0</v>
      </c>
      <c r="BK117" s="17">
        <f t="shared" si="30"/>
        <v>0</v>
      </c>
      <c r="BL117" s="17">
        <f t="shared" si="31"/>
        <v>0</v>
      </c>
      <c r="BM117" s="11" t="s">
        <v>62</v>
      </c>
      <c r="BN117" s="17">
        <f t="shared" si="32"/>
        <v>0</v>
      </c>
      <c r="BO117" s="11" t="s">
        <v>103</v>
      </c>
      <c r="BP117" s="11" t="s">
        <v>261</v>
      </c>
    </row>
    <row r="118" spans="1:68" s="1" customFormat="1" ht="27" x14ac:dyDescent="0.3">
      <c r="A118" s="53"/>
      <c r="B118" s="44"/>
      <c r="C118" s="85" t="s">
        <v>264</v>
      </c>
      <c r="D118" s="85" t="s">
        <v>99</v>
      </c>
      <c r="E118" s="86" t="s">
        <v>415</v>
      </c>
      <c r="F118" s="86" t="s">
        <v>598</v>
      </c>
      <c r="G118" s="87" t="s">
        <v>632</v>
      </c>
      <c r="H118" s="64" t="s">
        <v>102</v>
      </c>
      <c r="I118" s="88">
        <v>1</v>
      </c>
      <c r="J118" s="241"/>
      <c r="K118" s="88"/>
      <c r="L118" s="242"/>
      <c r="M118" s="67">
        <f t="shared" si="22"/>
        <v>0</v>
      </c>
      <c r="N118" s="243">
        <v>0.21</v>
      </c>
      <c r="O118" s="47">
        <f t="shared" si="23"/>
        <v>0</v>
      </c>
      <c r="P118" s="114" t="s">
        <v>5</v>
      </c>
      <c r="Q118" s="70" t="s">
        <v>29</v>
      </c>
      <c r="R118" s="71">
        <v>0</v>
      </c>
      <c r="S118" s="71">
        <f t="shared" si="24"/>
        <v>0</v>
      </c>
      <c r="T118" s="71">
        <v>0</v>
      </c>
      <c r="U118" s="71">
        <f t="shared" si="25"/>
        <v>0</v>
      </c>
      <c r="V118" s="71">
        <v>0</v>
      </c>
      <c r="W118" s="115">
        <f t="shared" si="26"/>
        <v>0</v>
      </c>
      <c r="X118" s="53"/>
      <c r="Y118" s="53"/>
      <c r="AU118" s="11" t="s">
        <v>103</v>
      </c>
      <c r="AW118" s="11" t="s">
        <v>99</v>
      </c>
      <c r="AX118" s="11" t="s">
        <v>62</v>
      </c>
      <c r="BB118" s="11" t="s">
        <v>104</v>
      </c>
      <c r="BH118" s="17">
        <f t="shared" si="27"/>
        <v>0</v>
      </c>
      <c r="BI118" s="17">
        <f t="shared" si="28"/>
        <v>0</v>
      </c>
      <c r="BJ118" s="17">
        <f t="shared" si="29"/>
        <v>0</v>
      </c>
      <c r="BK118" s="17">
        <f t="shared" si="30"/>
        <v>0</v>
      </c>
      <c r="BL118" s="17">
        <f t="shared" si="31"/>
        <v>0</v>
      </c>
      <c r="BM118" s="11" t="s">
        <v>62</v>
      </c>
      <c r="BN118" s="17">
        <f t="shared" si="32"/>
        <v>0</v>
      </c>
      <c r="BO118" s="11" t="s">
        <v>103</v>
      </c>
      <c r="BP118" s="11" t="s">
        <v>263</v>
      </c>
    </row>
    <row r="119" spans="1:68" s="1" customFormat="1" ht="27" x14ac:dyDescent="0.3">
      <c r="A119" s="53"/>
      <c r="B119" s="44"/>
      <c r="C119" s="85" t="s">
        <v>163</v>
      </c>
      <c r="D119" s="85" t="s">
        <v>99</v>
      </c>
      <c r="E119" s="86" t="s">
        <v>416</v>
      </c>
      <c r="F119" s="86" t="s">
        <v>599</v>
      </c>
      <c r="G119" s="87" t="s">
        <v>541</v>
      </c>
      <c r="H119" s="64" t="s">
        <v>102</v>
      </c>
      <c r="I119" s="88">
        <v>1</v>
      </c>
      <c r="J119" s="241"/>
      <c r="K119" s="88"/>
      <c r="L119" s="242"/>
      <c r="M119" s="67">
        <f t="shared" si="22"/>
        <v>0</v>
      </c>
      <c r="N119" s="243">
        <v>0.21</v>
      </c>
      <c r="O119" s="47">
        <f t="shared" si="23"/>
        <v>0</v>
      </c>
      <c r="P119" s="114" t="s">
        <v>5</v>
      </c>
      <c r="Q119" s="70" t="s">
        <v>29</v>
      </c>
      <c r="R119" s="71">
        <v>0</v>
      </c>
      <c r="S119" s="71">
        <f t="shared" si="24"/>
        <v>0</v>
      </c>
      <c r="T119" s="71">
        <v>0</v>
      </c>
      <c r="U119" s="71">
        <f t="shared" si="25"/>
        <v>0</v>
      </c>
      <c r="V119" s="71">
        <v>0</v>
      </c>
      <c r="W119" s="115">
        <f t="shared" si="26"/>
        <v>0</v>
      </c>
      <c r="X119" s="53"/>
      <c r="Y119" s="53"/>
      <c r="AU119" s="11" t="s">
        <v>103</v>
      </c>
      <c r="AW119" s="11" t="s">
        <v>99</v>
      </c>
      <c r="AX119" s="11" t="s">
        <v>62</v>
      </c>
      <c r="BB119" s="11" t="s">
        <v>104</v>
      </c>
      <c r="BH119" s="17">
        <f t="shared" si="27"/>
        <v>0</v>
      </c>
      <c r="BI119" s="17">
        <f t="shared" si="28"/>
        <v>0</v>
      </c>
      <c r="BJ119" s="17">
        <f t="shared" si="29"/>
        <v>0</v>
      </c>
      <c r="BK119" s="17">
        <f t="shared" si="30"/>
        <v>0</v>
      </c>
      <c r="BL119" s="17">
        <f t="shared" si="31"/>
        <v>0</v>
      </c>
      <c r="BM119" s="11" t="s">
        <v>62</v>
      </c>
      <c r="BN119" s="17">
        <f t="shared" si="32"/>
        <v>0</v>
      </c>
      <c r="BO119" s="11" t="s">
        <v>103</v>
      </c>
      <c r="BP119" s="11" t="s">
        <v>266</v>
      </c>
    </row>
    <row r="120" spans="1:68" s="1" customFormat="1" ht="27" x14ac:dyDescent="0.3">
      <c r="A120" s="53"/>
      <c r="B120" s="44"/>
      <c r="C120" s="85" t="s">
        <v>269</v>
      </c>
      <c r="D120" s="85" t="s">
        <v>99</v>
      </c>
      <c r="E120" s="86" t="s">
        <v>417</v>
      </c>
      <c r="F120" s="86" t="s">
        <v>596</v>
      </c>
      <c r="G120" s="87" t="s">
        <v>540</v>
      </c>
      <c r="H120" s="64" t="s">
        <v>102</v>
      </c>
      <c r="I120" s="88">
        <v>1</v>
      </c>
      <c r="J120" s="241"/>
      <c r="K120" s="88"/>
      <c r="L120" s="242"/>
      <c r="M120" s="67">
        <f t="shared" si="22"/>
        <v>0</v>
      </c>
      <c r="N120" s="243">
        <v>0.21</v>
      </c>
      <c r="O120" s="47">
        <f t="shared" si="23"/>
        <v>0</v>
      </c>
      <c r="P120" s="114" t="s">
        <v>5</v>
      </c>
      <c r="Q120" s="70" t="s">
        <v>29</v>
      </c>
      <c r="R120" s="71">
        <v>0</v>
      </c>
      <c r="S120" s="71">
        <f t="shared" si="24"/>
        <v>0</v>
      </c>
      <c r="T120" s="71">
        <v>0</v>
      </c>
      <c r="U120" s="71">
        <f t="shared" si="25"/>
        <v>0</v>
      </c>
      <c r="V120" s="71">
        <v>0</v>
      </c>
      <c r="W120" s="115">
        <f t="shared" si="26"/>
        <v>0</v>
      </c>
      <c r="X120" s="53"/>
      <c r="Y120" s="53"/>
      <c r="AU120" s="11" t="s">
        <v>103</v>
      </c>
      <c r="AW120" s="11" t="s">
        <v>99</v>
      </c>
      <c r="AX120" s="11" t="s">
        <v>62</v>
      </c>
      <c r="BB120" s="11" t="s">
        <v>104</v>
      </c>
      <c r="BH120" s="17">
        <f t="shared" si="27"/>
        <v>0</v>
      </c>
      <c r="BI120" s="17">
        <f t="shared" si="28"/>
        <v>0</v>
      </c>
      <c r="BJ120" s="17">
        <f t="shared" si="29"/>
        <v>0</v>
      </c>
      <c r="BK120" s="17">
        <f t="shared" si="30"/>
        <v>0</v>
      </c>
      <c r="BL120" s="17">
        <f t="shared" si="31"/>
        <v>0</v>
      </c>
      <c r="BM120" s="11" t="s">
        <v>62</v>
      </c>
      <c r="BN120" s="17">
        <f t="shared" si="32"/>
        <v>0</v>
      </c>
      <c r="BO120" s="11" t="s">
        <v>103</v>
      </c>
      <c r="BP120" s="11" t="s">
        <v>268</v>
      </c>
    </row>
    <row r="121" spans="1:68" s="1" customFormat="1" x14ac:dyDescent="0.3">
      <c r="A121" s="53"/>
      <c r="B121" s="44"/>
      <c r="C121" s="85" t="s">
        <v>166</v>
      </c>
      <c r="D121" s="85" t="s">
        <v>99</v>
      </c>
      <c r="E121" s="86" t="s">
        <v>418</v>
      </c>
      <c r="F121" s="86" t="s">
        <v>596</v>
      </c>
      <c r="G121" s="87" t="s">
        <v>539</v>
      </c>
      <c r="H121" s="64" t="s">
        <v>102</v>
      </c>
      <c r="I121" s="88">
        <v>1</v>
      </c>
      <c r="J121" s="241"/>
      <c r="K121" s="88"/>
      <c r="L121" s="242"/>
      <c r="M121" s="67">
        <f t="shared" si="22"/>
        <v>0</v>
      </c>
      <c r="N121" s="243">
        <v>0.21</v>
      </c>
      <c r="O121" s="47">
        <f t="shared" si="23"/>
        <v>0</v>
      </c>
      <c r="P121" s="114" t="s">
        <v>5</v>
      </c>
      <c r="Q121" s="70" t="s">
        <v>29</v>
      </c>
      <c r="R121" s="71">
        <v>0</v>
      </c>
      <c r="S121" s="71">
        <f t="shared" si="24"/>
        <v>0</v>
      </c>
      <c r="T121" s="71">
        <v>0</v>
      </c>
      <c r="U121" s="71">
        <f t="shared" si="25"/>
        <v>0</v>
      </c>
      <c r="V121" s="71">
        <v>0</v>
      </c>
      <c r="W121" s="115">
        <f t="shared" si="26"/>
        <v>0</v>
      </c>
      <c r="X121" s="53"/>
      <c r="Y121" s="53"/>
      <c r="AU121" s="11" t="s">
        <v>103</v>
      </c>
      <c r="AW121" s="11" t="s">
        <v>99</v>
      </c>
      <c r="AX121" s="11" t="s">
        <v>62</v>
      </c>
      <c r="BB121" s="11" t="s">
        <v>104</v>
      </c>
      <c r="BH121" s="17">
        <f t="shared" si="27"/>
        <v>0</v>
      </c>
      <c r="BI121" s="17">
        <f t="shared" si="28"/>
        <v>0</v>
      </c>
      <c r="BJ121" s="17">
        <f t="shared" si="29"/>
        <v>0</v>
      </c>
      <c r="BK121" s="17">
        <f t="shared" si="30"/>
        <v>0</v>
      </c>
      <c r="BL121" s="17">
        <f t="shared" si="31"/>
        <v>0</v>
      </c>
      <c r="BM121" s="11" t="s">
        <v>62</v>
      </c>
      <c r="BN121" s="17">
        <f t="shared" si="32"/>
        <v>0</v>
      </c>
      <c r="BO121" s="11" t="s">
        <v>103</v>
      </c>
      <c r="BP121" s="11" t="s">
        <v>272</v>
      </c>
    </row>
    <row r="122" spans="1:68" s="1" customFormat="1" ht="40.5" x14ac:dyDescent="0.3">
      <c r="A122" s="53"/>
      <c r="B122" s="44"/>
      <c r="C122" s="85" t="s">
        <v>275</v>
      </c>
      <c r="D122" s="85" t="s">
        <v>99</v>
      </c>
      <c r="E122" s="86" t="s">
        <v>419</v>
      </c>
      <c r="F122" s="86" t="s">
        <v>605</v>
      </c>
      <c r="G122" s="87" t="s">
        <v>633</v>
      </c>
      <c r="H122" s="64" t="s">
        <v>102</v>
      </c>
      <c r="I122" s="88">
        <v>1</v>
      </c>
      <c r="J122" s="241"/>
      <c r="K122" s="88"/>
      <c r="L122" s="242"/>
      <c r="M122" s="67">
        <f t="shared" si="22"/>
        <v>0</v>
      </c>
      <c r="N122" s="243">
        <v>0.21</v>
      </c>
      <c r="O122" s="47">
        <f t="shared" si="23"/>
        <v>0</v>
      </c>
      <c r="P122" s="114" t="s">
        <v>5</v>
      </c>
      <c r="Q122" s="70" t="s">
        <v>29</v>
      </c>
      <c r="R122" s="71">
        <v>0</v>
      </c>
      <c r="S122" s="71">
        <f t="shared" si="24"/>
        <v>0</v>
      </c>
      <c r="T122" s="71">
        <v>0</v>
      </c>
      <c r="U122" s="71">
        <f t="shared" si="25"/>
        <v>0</v>
      </c>
      <c r="V122" s="71">
        <v>0</v>
      </c>
      <c r="W122" s="115">
        <f t="shared" si="26"/>
        <v>0</v>
      </c>
      <c r="X122" s="53"/>
      <c r="Y122" s="53"/>
      <c r="AU122" s="11" t="s">
        <v>103</v>
      </c>
      <c r="AW122" s="11" t="s">
        <v>99</v>
      </c>
      <c r="AX122" s="11" t="s">
        <v>62</v>
      </c>
      <c r="BB122" s="11" t="s">
        <v>104</v>
      </c>
      <c r="BH122" s="17">
        <f t="shared" si="27"/>
        <v>0</v>
      </c>
      <c r="BI122" s="17">
        <f t="shared" si="28"/>
        <v>0</v>
      </c>
      <c r="BJ122" s="17">
        <f t="shared" si="29"/>
        <v>0</v>
      </c>
      <c r="BK122" s="17">
        <f t="shared" si="30"/>
        <v>0</v>
      </c>
      <c r="BL122" s="17">
        <f t="shared" si="31"/>
        <v>0</v>
      </c>
      <c r="BM122" s="11" t="s">
        <v>62</v>
      </c>
      <c r="BN122" s="17">
        <f t="shared" si="32"/>
        <v>0</v>
      </c>
      <c r="BO122" s="11" t="s">
        <v>103</v>
      </c>
      <c r="BP122" s="11" t="s">
        <v>274</v>
      </c>
    </row>
    <row r="123" spans="1:68" s="1" customFormat="1" ht="27" x14ac:dyDescent="0.3">
      <c r="A123" s="53"/>
      <c r="B123" s="44"/>
      <c r="C123" s="85" t="s">
        <v>169</v>
      </c>
      <c r="D123" s="85" t="s">
        <v>99</v>
      </c>
      <c r="E123" s="86" t="s">
        <v>420</v>
      </c>
      <c r="F123" s="86" t="s">
        <v>599</v>
      </c>
      <c r="G123" s="87" t="s">
        <v>538</v>
      </c>
      <c r="H123" s="64" t="s">
        <v>102</v>
      </c>
      <c r="I123" s="88">
        <v>1</v>
      </c>
      <c r="J123" s="241"/>
      <c r="K123" s="88"/>
      <c r="L123" s="242"/>
      <c r="M123" s="67">
        <f t="shared" si="22"/>
        <v>0</v>
      </c>
      <c r="N123" s="243">
        <v>0.21</v>
      </c>
      <c r="O123" s="47">
        <f t="shared" si="23"/>
        <v>0</v>
      </c>
      <c r="P123" s="114" t="s">
        <v>5</v>
      </c>
      <c r="Q123" s="70" t="s">
        <v>29</v>
      </c>
      <c r="R123" s="71">
        <v>0</v>
      </c>
      <c r="S123" s="71">
        <f t="shared" si="24"/>
        <v>0</v>
      </c>
      <c r="T123" s="71">
        <v>0</v>
      </c>
      <c r="U123" s="71">
        <f t="shared" si="25"/>
        <v>0</v>
      </c>
      <c r="V123" s="71">
        <v>0</v>
      </c>
      <c r="W123" s="115">
        <f t="shared" si="26"/>
        <v>0</v>
      </c>
      <c r="X123" s="53"/>
      <c r="Y123" s="53"/>
      <c r="AU123" s="11" t="s">
        <v>103</v>
      </c>
      <c r="AW123" s="11" t="s">
        <v>99</v>
      </c>
      <c r="AX123" s="11" t="s">
        <v>62</v>
      </c>
      <c r="BB123" s="11" t="s">
        <v>104</v>
      </c>
      <c r="BH123" s="17">
        <f t="shared" si="27"/>
        <v>0</v>
      </c>
      <c r="BI123" s="17">
        <f t="shared" si="28"/>
        <v>0</v>
      </c>
      <c r="BJ123" s="17">
        <f t="shared" si="29"/>
        <v>0</v>
      </c>
      <c r="BK123" s="17">
        <f t="shared" si="30"/>
        <v>0</v>
      </c>
      <c r="BL123" s="17">
        <f t="shared" si="31"/>
        <v>0</v>
      </c>
      <c r="BM123" s="11" t="s">
        <v>62</v>
      </c>
      <c r="BN123" s="17">
        <f t="shared" si="32"/>
        <v>0</v>
      </c>
      <c r="BO123" s="11" t="s">
        <v>103</v>
      </c>
      <c r="BP123" s="11" t="s">
        <v>277</v>
      </c>
    </row>
    <row r="124" spans="1:68" s="1" customFormat="1" ht="40.5" x14ac:dyDescent="0.3">
      <c r="A124" s="53"/>
      <c r="B124" s="44"/>
      <c r="C124" s="85" t="s">
        <v>281</v>
      </c>
      <c r="D124" s="85" t="s">
        <v>99</v>
      </c>
      <c r="E124" s="86" t="s">
        <v>421</v>
      </c>
      <c r="F124" s="86" t="s">
        <v>572</v>
      </c>
      <c r="G124" s="87" t="s">
        <v>422</v>
      </c>
      <c r="H124" s="64" t="s">
        <v>423</v>
      </c>
      <c r="I124" s="88">
        <v>6</v>
      </c>
      <c r="J124" s="241"/>
      <c r="K124" s="88"/>
      <c r="L124" s="242"/>
      <c r="M124" s="67">
        <f t="shared" si="22"/>
        <v>0</v>
      </c>
      <c r="N124" s="243">
        <v>0.21</v>
      </c>
      <c r="O124" s="47">
        <f t="shared" si="23"/>
        <v>0</v>
      </c>
      <c r="P124" s="114" t="s">
        <v>5</v>
      </c>
      <c r="Q124" s="70" t="s">
        <v>29</v>
      </c>
      <c r="R124" s="71">
        <v>0</v>
      </c>
      <c r="S124" s="71">
        <f t="shared" si="24"/>
        <v>0</v>
      </c>
      <c r="T124" s="71">
        <v>0</v>
      </c>
      <c r="U124" s="71">
        <f t="shared" si="25"/>
        <v>0</v>
      </c>
      <c r="V124" s="71">
        <v>0</v>
      </c>
      <c r="W124" s="115">
        <f t="shared" si="26"/>
        <v>0</v>
      </c>
      <c r="X124" s="53"/>
      <c r="Y124" s="53"/>
      <c r="AU124" s="11" t="s">
        <v>103</v>
      </c>
      <c r="AW124" s="11" t="s">
        <v>99</v>
      </c>
      <c r="AX124" s="11" t="s">
        <v>62</v>
      </c>
      <c r="BB124" s="11" t="s">
        <v>104</v>
      </c>
      <c r="BH124" s="17">
        <f t="shared" si="27"/>
        <v>0</v>
      </c>
      <c r="BI124" s="17">
        <f t="shared" si="28"/>
        <v>0</v>
      </c>
      <c r="BJ124" s="17">
        <f t="shared" si="29"/>
        <v>0</v>
      </c>
      <c r="BK124" s="17">
        <f t="shared" si="30"/>
        <v>0</v>
      </c>
      <c r="BL124" s="17">
        <f t="shared" si="31"/>
        <v>0</v>
      </c>
      <c r="BM124" s="11" t="s">
        <v>62</v>
      </c>
      <c r="BN124" s="17">
        <f t="shared" si="32"/>
        <v>0</v>
      </c>
      <c r="BO124" s="11" t="s">
        <v>103</v>
      </c>
      <c r="BP124" s="11" t="s">
        <v>280</v>
      </c>
    </row>
    <row r="125" spans="1:68" s="1" customFormat="1" ht="18" x14ac:dyDescent="0.35">
      <c r="A125" s="53"/>
      <c r="B125" s="44"/>
      <c r="C125" s="100"/>
      <c r="D125" s="101" t="s">
        <v>55</v>
      </c>
      <c r="E125" s="102" t="s">
        <v>424</v>
      </c>
      <c r="F125" s="102"/>
      <c r="G125" s="102" t="s">
        <v>625</v>
      </c>
      <c r="H125" s="100"/>
      <c r="I125" s="100"/>
      <c r="J125" s="238"/>
      <c r="K125" s="100"/>
      <c r="L125" s="19"/>
      <c r="M125" s="111">
        <f>SUM(M126:M131)</f>
        <v>0</v>
      </c>
      <c r="N125" s="243">
        <v>0.21</v>
      </c>
      <c r="O125" s="47"/>
      <c r="P125" s="114" t="s">
        <v>5</v>
      </c>
      <c r="Q125" s="70" t="s">
        <v>29</v>
      </c>
      <c r="R125" s="71">
        <v>0</v>
      </c>
      <c r="S125" s="71">
        <f t="shared" si="24"/>
        <v>0</v>
      </c>
      <c r="T125" s="71">
        <v>0</v>
      </c>
      <c r="U125" s="71">
        <f t="shared" si="25"/>
        <v>0</v>
      </c>
      <c r="V125" s="71">
        <v>0</v>
      </c>
      <c r="W125" s="115">
        <f t="shared" si="26"/>
        <v>0</v>
      </c>
      <c r="X125" s="53"/>
      <c r="Y125" s="53"/>
      <c r="AU125" s="11" t="s">
        <v>103</v>
      </c>
      <c r="AW125" s="11" t="s">
        <v>99</v>
      </c>
      <c r="AX125" s="11" t="s">
        <v>62</v>
      </c>
      <c r="BB125" s="11" t="s">
        <v>104</v>
      </c>
      <c r="BH125" s="17">
        <f t="shared" si="27"/>
        <v>0</v>
      </c>
      <c r="BI125" s="17">
        <f t="shared" si="28"/>
        <v>0</v>
      </c>
      <c r="BJ125" s="17">
        <f t="shared" si="29"/>
        <v>0</v>
      </c>
      <c r="BK125" s="17">
        <f t="shared" si="30"/>
        <v>0</v>
      </c>
      <c r="BL125" s="17">
        <f t="shared" si="31"/>
        <v>0</v>
      </c>
      <c r="BM125" s="11" t="s">
        <v>62</v>
      </c>
      <c r="BN125" s="17">
        <f t="shared" si="32"/>
        <v>0</v>
      </c>
      <c r="BO125" s="11" t="s">
        <v>103</v>
      </c>
      <c r="BP125" s="11" t="s">
        <v>283</v>
      </c>
    </row>
    <row r="126" spans="1:68" s="5" customFormat="1" ht="27" x14ac:dyDescent="0.3">
      <c r="A126" s="99"/>
      <c r="B126" s="100"/>
      <c r="C126" s="85" t="s">
        <v>173</v>
      </c>
      <c r="D126" s="85" t="s">
        <v>99</v>
      </c>
      <c r="E126" s="86" t="s">
        <v>425</v>
      </c>
      <c r="F126" s="86" t="s">
        <v>603</v>
      </c>
      <c r="G126" s="87" t="s">
        <v>537</v>
      </c>
      <c r="H126" s="64" t="s">
        <v>102</v>
      </c>
      <c r="I126" s="88">
        <v>1</v>
      </c>
      <c r="J126" s="241"/>
      <c r="K126" s="88"/>
      <c r="L126" s="242"/>
      <c r="M126" s="67">
        <f t="shared" ref="M126:M131" si="33">ROUND(L126*I126,2)</f>
        <v>0</v>
      </c>
      <c r="N126" s="243">
        <v>0.21</v>
      </c>
      <c r="O126" s="47">
        <f t="shared" ref="O126:O131" si="34">M126*1.21</f>
        <v>0</v>
      </c>
      <c r="P126" s="100"/>
      <c r="Q126" s="100"/>
      <c r="R126" s="100"/>
      <c r="S126" s="112">
        <f>SUM(S127:S132)</f>
        <v>0</v>
      </c>
      <c r="T126" s="100"/>
      <c r="U126" s="112">
        <f>SUM(U127:U132)</f>
        <v>0</v>
      </c>
      <c r="V126" s="100"/>
      <c r="W126" s="113">
        <f>SUM(W127:W132)</f>
        <v>0</v>
      </c>
      <c r="X126" s="99"/>
      <c r="Y126" s="99"/>
      <c r="AU126" s="20" t="s">
        <v>62</v>
      </c>
      <c r="AW126" s="21" t="s">
        <v>55</v>
      </c>
      <c r="AX126" s="21" t="s">
        <v>56</v>
      </c>
      <c r="BB126" s="20" t="s">
        <v>104</v>
      </c>
      <c r="BN126" s="22">
        <f>SUM(BN127:BN132)</f>
        <v>0</v>
      </c>
    </row>
    <row r="127" spans="1:68" s="1" customFormat="1" x14ac:dyDescent="0.3">
      <c r="A127" s="53"/>
      <c r="B127" s="44"/>
      <c r="C127" s="85" t="s">
        <v>287</v>
      </c>
      <c r="D127" s="85" t="s">
        <v>99</v>
      </c>
      <c r="E127" s="86" t="s">
        <v>426</v>
      </c>
      <c r="F127" s="86" t="s">
        <v>604</v>
      </c>
      <c r="G127" s="87" t="s">
        <v>536</v>
      </c>
      <c r="H127" s="64" t="s">
        <v>102</v>
      </c>
      <c r="I127" s="88">
        <v>1</v>
      </c>
      <c r="J127" s="241"/>
      <c r="K127" s="88"/>
      <c r="L127" s="242"/>
      <c r="M127" s="67">
        <f t="shared" si="33"/>
        <v>0</v>
      </c>
      <c r="N127" s="243">
        <v>0.21</v>
      </c>
      <c r="O127" s="47">
        <f t="shared" si="34"/>
        <v>0</v>
      </c>
      <c r="P127" s="114" t="s">
        <v>5</v>
      </c>
      <c r="Q127" s="70" t="s">
        <v>29</v>
      </c>
      <c r="R127" s="71">
        <v>0</v>
      </c>
      <c r="S127" s="71">
        <f t="shared" ref="S127:S132" si="35">R127*I127</f>
        <v>0</v>
      </c>
      <c r="T127" s="71">
        <v>0</v>
      </c>
      <c r="U127" s="71">
        <f t="shared" ref="U127:U132" si="36">T127*I127</f>
        <v>0</v>
      </c>
      <c r="V127" s="71">
        <v>0</v>
      </c>
      <c r="W127" s="115">
        <f t="shared" ref="W127:W132" si="37">V127*I127</f>
        <v>0</v>
      </c>
      <c r="X127" s="53"/>
      <c r="Y127" s="53"/>
      <c r="AU127" s="11" t="s">
        <v>103</v>
      </c>
      <c r="AW127" s="11" t="s">
        <v>99</v>
      </c>
      <c r="AX127" s="11" t="s">
        <v>62</v>
      </c>
      <c r="BB127" s="11" t="s">
        <v>104</v>
      </c>
      <c r="BH127" s="17">
        <f t="shared" ref="BH127:BH132" si="38">IF(Q127="základní",M127,0)</f>
        <v>0</v>
      </c>
      <c r="BI127" s="17">
        <f t="shared" ref="BI127:BI132" si="39">IF(Q127="snížená",M127,0)</f>
        <v>0</v>
      </c>
      <c r="BJ127" s="17">
        <f t="shared" ref="BJ127:BJ132" si="40">IF(Q127="zákl. přenesená",M127,0)</f>
        <v>0</v>
      </c>
      <c r="BK127" s="17">
        <f t="shared" ref="BK127:BK132" si="41">IF(Q127="sníž. přenesená",M127,0)</f>
        <v>0</v>
      </c>
      <c r="BL127" s="17">
        <f t="shared" ref="BL127:BL132" si="42">IF(Q127="nulová",M127,0)</f>
        <v>0</v>
      </c>
      <c r="BM127" s="11" t="s">
        <v>62</v>
      </c>
      <c r="BN127" s="17">
        <f t="shared" ref="BN127:BN132" si="43">ROUND(L127*I127,2)</f>
        <v>0</v>
      </c>
      <c r="BO127" s="11" t="s">
        <v>103</v>
      </c>
      <c r="BP127" s="11" t="s">
        <v>286</v>
      </c>
    </row>
    <row r="128" spans="1:68" s="1" customFormat="1" x14ac:dyDescent="0.3">
      <c r="A128" s="53"/>
      <c r="B128" s="44"/>
      <c r="C128" s="85" t="s">
        <v>176</v>
      </c>
      <c r="D128" s="85" t="s">
        <v>99</v>
      </c>
      <c r="E128" s="86" t="s">
        <v>427</v>
      </c>
      <c r="F128" s="86" t="s">
        <v>605</v>
      </c>
      <c r="G128" s="87" t="s">
        <v>535</v>
      </c>
      <c r="H128" s="64" t="s">
        <v>102</v>
      </c>
      <c r="I128" s="88">
        <v>1</v>
      </c>
      <c r="J128" s="241"/>
      <c r="K128" s="88"/>
      <c r="L128" s="242"/>
      <c r="M128" s="67">
        <f t="shared" si="33"/>
        <v>0</v>
      </c>
      <c r="N128" s="243">
        <v>0.21</v>
      </c>
      <c r="O128" s="47">
        <f t="shared" si="34"/>
        <v>0</v>
      </c>
      <c r="P128" s="114" t="s">
        <v>5</v>
      </c>
      <c r="Q128" s="70" t="s">
        <v>29</v>
      </c>
      <c r="R128" s="71">
        <v>0</v>
      </c>
      <c r="S128" s="71">
        <f t="shared" si="35"/>
        <v>0</v>
      </c>
      <c r="T128" s="71">
        <v>0</v>
      </c>
      <c r="U128" s="71">
        <f t="shared" si="36"/>
        <v>0</v>
      </c>
      <c r="V128" s="71">
        <v>0</v>
      </c>
      <c r="W128" s="115">
        <f t="shared" si="37"/>
        <v>0</v>
      </c>
      <c r="X128" s="53"/>
      <c r="Y128" s="53"/>
      <c r="AU128" s="11" t="s">
        <v>103</v>
      </c>
      <c r="AW128" s="11" t="s">
        <v>99</v>
      </c>
      <c r="AX128" s="11" t="s">
        <v>62</v>
      </c>
      <c r="BB128" s="11" t="s">
        <v>104</v>
      </c>
      <c r="BH128" s="17">
        <f t="shared" si="38"/>
        <v>0</v>
      </c>
      <c r="BI128" s="17">
        <f t="shared" si="39"/>
        <v>0</v>
      </c>
      <c r="BJ128" s="17">
        <f t="shared" si="40"/>
        <v>0</v>
      </c>
      <c r="BK128" s="17">
        <f t="shared" si="41"/>
        <v>0</v>
      </c>
      <c r="BL128" s="17">
        <f t="shared" si="42"/>
        <v>0</v>
      </c>
      <c r="BM128" s="11" t="s">
        <v>62</v>
      </c>
      <c r="BN128" s="17">
        <f t="shared" si="43"/>
        <v>0</v>
      </c>
      <c r="BO128" s="11" t="s">
        <v>103</v>
      </c>
      <c r="BP128" s="11" t="s">
        <v>289</v>
      </c>
    </row>
    <row r="129" spans="1:68" s="1" customFormat="1" ht="27" x14ac:dyDescent="0.3">
      <c r="A129" s="53"/>
      <c r="B129" s="44"/>
      <c r="C129" s="85" t="s">
        <v>293</v>
      </c>
      <c r="D129" s="85" t="s">
        <v>99</v>
      </c>
      <c r="E129" s="86" t="s">
        <v>428</v>
      </c>
      <c r="F129" s="86" t="s">
        <v>595</v>
      </c>
      <c r="G129" s="87" t="s">
        <v>634</v>
      </c>
      <c r="H129" s="64" t="s">
        <v>102</v>
      </c>
      <c r="I129" s="88">
        <v>3</v>
      </c>
      <c r="J129" s="241"/>
      <c r="K129" s="88"/>
      <c r="L129" s="242"/>
      <c r="M129" s="67">
        <f t="shared" si="33"/>
        <v>0</v>
      </c>
      <c r="N129" s="243">
        <v>0.21</v>
      </c>
      <c r="O129" s="47">
        <f t="shared" si="34"/>
        <v>0</v>
      </c>
      <c r="P129" s="114" t="s">
        <v>5</v>
      </c>
      <c r="Q129" s="70" t="s">
        <v>29</v>
      </c>
      <c r="R129" s="71">
        <v>0</v>
      </c>
      <c r="S129" s="71">
        <f t="shared" si="35"/>
        <v>0</v>
      </c>
      <c r="T129" s="71">
        <v>0</v>
      </c>
      <c r="U129" s="71">
        <f t="shared" si="36"/>
        <v>0</v>
      </c>
      <c r="V129" s="71">
        <v>0</v>
      </c>
      <c r="W129" s="115">
        <f t="shared" si="37"/>
        <v>0</v>
      </c>
      <c r="X129" s="53"/>
      <c r="Y129" s="53"/>
      <c r="AU129" s="11" t="s">
        <v>103</v>
      </c>
      <c r="AW129" s="11" t="s">
        <v>99</v>
      </c>
      <c r="AX129" s="11" t="s">
        <v>62</v>
      </c>
      <c r="BB129" s="11" t="s">
        <v>104</v>
      </c>
      <c r="BH129" s="17">
        <f t="shared" si="38"/>
        <v>0</v>
      </c>
      <c r="BI129" s="17">
        <f t="shared" si="39"/>
        <v>0</v>
      </c>
      <c r="BJ129" s="17">
        <f t="shared" si="40"/>
        <v>0</v>
      </c>
      <c r="BK129" s="17">
        <f t="shared" si="41"/>
        <v>0</v>
      </c>
      <c r="BL129" s="17">
        <f t="shared" si="42"/>
        <v>0</v>
      </c>
      <c r="BM129" s="11" t="s">
        <v>62</v>
      </c>
      <c r="BN129" s="17">
        <f t="shared" si="43"/>
        <v>0</v>
      </c>
      <c r="BO129" s="11" t="s">
        <v>103</v>
      </c>
      <c r="BP129" s="11" t="s">
        <v>292</v>
      </c>
    </row>
    <row r="130" spans="1:68" s="1" customFormat="1" x14ac:dyDescent="0.3">
      <c r="A130" s="53"/>
      <c r="B130" s="44"/>
      <c r="C130" s="85" t="s">
        <v>180</v>
      </c>
      <c r="D130" s="85" t="s">
        <v>99</v>
      </c>
      <c r="E130" s="86" t="s">
        <v>430</v>
      </c>
      <c r="F130" s="86" t="s">
        <v>596</v>
      </c>
      <c r="G130" s="87" t="s">
        <v>533</v>
      </c>
      <c r="H130" s="64" t="s">
        <v>102</v>
      </c>
      <c r="I130" s="88">
        <v>1</v>
      </c>
      <c r="J130" s="241"/>
      <c r="K130" s="88"/>
      <c r="L130" s="242"/>
      <c r="M130" s="67">
        <f t="shared" si="33"/>
        <v>0</v>
      </c>
      <c r="N130" s="243">
        <v>0.21</v>
      </c>
      <c r="O130" s="47">
        <f t="shared" si="34"/>
        <v>0</v>
      </c>
      <c r="P130" s="114" t="s">
        <v>5</v>
      </c>
      <c r="Q130" s="70" t="s">
        <v>29</v>
      </c>
      <c r="R130" s="71">
        <v>0</v>
      </c>
      <c r="S130" s="71">
        <f t="shared" si="35"/>
        <v>0</v>
      </c>
      <c r="T130" s="71">
        <v>0</v>
      </c>
      <c r="U130" s="71">
        <f t="shared" si="36"/>
        <v>0</v>
      </c>
      <c r="V130" s="71">
        <v>0</v>
      </c>
      <c r="W130" s="115">
        <f t="shared" si="37"/>
        <v>0</v>
      </c>
      <c r="X130" s="53"/>
      <c r="Y130" s="53"/>
      <c r="AU130" s="11" t="s">
        <v>103</v>
      </c>
      <c r="AW130" s="11" t="s">
        <v>99</v>
      </c>
      <c r="AX130" s="11" t="s">
        <v>62</v>
      </c>
      <c r="BB130" s="11" t="s">
        <v>104</v>
      </c>
      <c r="BH130" s="17">
        <f t="shared" si="38"/>
        <v>0</v>
      </c>
      <c r="BI130" s="17">
        <f t="shared" si="39"/>
        <v>0</v>
      </c>
      <c r="BJ130" s="17">
        <f t="shared" si="40"/>
        <v>0</v>
      </c>
      <c r="BK130" s="17">
        <f t="shared" si="41"/>
        <v>0</v>
      </c>
      <c r="BL130" s="17">
        <f t="shared" si="42"/>
        <v>0</v>
      </c>
      <c r="BM130" s="11" t="s">
        <v>62</v>
      </c>
      <c r="BN130" s="17">
        <f t="shared" si="43"/>
        <v>0</v>
      </c>
      <c r="BO130" s="11" t="s">
        <v>103</v>
      </c>
      <c r="BP130" s="11" t="s">
        <v>295</v>
      </c>
    </row>
    <row r="131" spans="1:68" s="1" customFormat="1" ht="40.5" x14ac:dyDescent="0.3">
      <c r="A131" s="53"/>
      <c r="B131" s="44"/>
      <c r="C131" s="85" t="s">
        <v>298</v>
      </c>
      <c r="D131" s="85" t="s">
        <v>99</v>
      </c>
      <c r="E131" s="86" t="s">
        <v>431</v>
      </c>
      <c r="F131" s="86" t="s">
        <v>606</v>
      </c>
      <c r="G131" s="87" t="s">
        <v>635</v>
      </c>
      <c r="H131" s="64" t="s">
        <v>102</v>
      </c>
      <c r="I131" s="88">
        <v>6</v>
      </c>
      <c r="J131" s="241"/>
      <c r="K131" s="88"/>
      <c r="L131" s="242"/>
      <c r="M131" s="67">
        <f t="shared" si="33"/>
        <v>0</v>
      </c>
      <c r="N131" s="243">
        <v>0.21</v>
      </c>
      <c r="O131" s="47">
        <f t="shared" si="34"/>
        <v>0</v>
      </c>
      <c r="P131" s="114" t="s">
        <v>5</v>
      </c>
      <c r="Q131" s="70" t="s">
        <v>29</v>
      </c>
      <c r="R131" s="71">
        <v>0</v>
      </c>
      <c r="S131" s="71">
        <f t="shared" si="35"/>
        <v>0</v>
      </c>
      <c r="T131" s="71">
        <v>0</v>
      </c>
      <c r="U131" s="71">
        <f t="shared" si="36"/>
        <v>0</v>
      </c>
      <c r="V131" s="71">
        <v>0</v>
      </c>
      <c r="W131" s="115">
        <f t="shared" si="37"/>
        <v>0</v>
      </c>
      <c r="X131" s="53"/>
      <c r="Y131" s="53"/>
      <c r="AU131" s="11" t="s">
        <v>103</v>
      </c>
      <c r="AW131" s="11" t="s">
        <v>99</v>
      </c>
      <c r="AX131" s="11" t="s">
        <v>62</v>
      </c>
      <c r="BB131" s="11" t="s">
        <v>104</v>
      </c>
      <c r="BH131" s="17">
        <f t="shared" si="38"/>
        <v>0</v>
      </c>
      <c r="BI131" s="17">
        <f t="shared" si="39"/>
        <v>0</v>
      </c>
      <c r="BJ131" s="17">
        <f t="shared" si="40"/>
        <v>0</v>
      </c>
      <c r="BK131" s="17">
        <f t="shared" si="41"/>
        <v>0</v>
      </c>
      <c r="BL131" s="17">
        <f t="shared" si="42"/>
        <v>0</v>
      </c>
      <c r="BM131" s="11" t="s">
        <v>62</v>
      </c>
      <c r="BN131" s="17">
        <f t="shared" si="43"/>
        <v>0</v>
      </c>
      <c r="BO131" s="11" t="s">
        <v>103</v>
      </c>
      <c r="BP131" s="11" t="s">
        <v>297</v>
      </c>
    </row>
    <row r="132" spans="1:68" s="1" customFormat="1" ht="18" x14ac:dyDescent="0.35">
      <c r="A132" s="53"/>
      <c r="B132" s="44"/>
      <c r="C132" s="100"/>
      <c r="D132" s="101" t="s">
        <v>55</v>
      </c>
      <c r="E132" s="102" t="s">
        <v>432</v>
      </c>
      <c r="F132" s="102"/>
      <c r="G132" s="102" t="s">
        <v>624</v>
      </c>
      <c r="H132" s="100"/>
      <c r="I132" s="100"/>
      <c r="J132" s="238"/>
      <c r="K132" s="100"/>
      <c r="L132" s="19"/>
      <c r="M132" s="111">
        <f>SUM(M133:M136)</f>
        <v>0</v>
      </c>
      <c r="N132" s="243">
        <v>0.21</v>
      </c>
      <c r="O132" s="47"/>
      <c r="P132" s="114" t="s">
        <v>5</v>
      </c>
      <c r="Q132" s="70" t="s">
        <v>29</v>
      </c>
      <c r="R132" s="71">
        <v>0</v>
      </c>
      <c r="S132" s="71">
        <f t="shared" si="35"/>
        <v>0</v>
      </c>
      <c r="T132" s="71">
        <v>0</v>
      </c>
      <c r="U132" s="71">
        <f t="shared" si="36"/>
        <v>0</v>
      </c>
      <c r="V132" s="71">
        <v>0</v>
      </c>
      <c r="W132" s="115">
        <f t="shared" si="37"/>
        <v>0</v>
      </c>
      <c r="X132" s="53"/>
      <c r="Y132" s="53"/>
      <c r="AU132" s="11" t="s">
        <v>103</v>
      </c>
      <c r="AW132" s="11" t="s">
        <v>99</v>
      </c>
      <c r="AX132" s="11" t="s">
        <v>62</v>
      </c>
      <c r="BB132" s="11" t="s">
        <v>104</v>
      </c>
      <c r="BH132" s="17">
        <f t="shared" si="38"/>
        <v>0</v>
      </c>
      <c r="BI132" s="17">
        <f t="shared" si="39"/>
        <v>0</v>
      </c>
      <c r="BJ132" s="17">
        <f t="shared" si="40"/>
        <v>0</v>
      </c>
      <c r="BK132" s="17">
        <f t="shared" si="41"/>
        <v>0</v>
      </c>
      <c r="BL132" s="17">
        <f t="shared" si="42"/>
        <v>0</v>
      </c>
      <c r="BM132" s="11" t="s">
        <v>62</v>
      </c>
      <c r="BN132" s="17">
        <f t="shared" si="43"/>
        <v>0</v>
      </c>
      <c r="BO132" s="11" t="s">
        <v>103</v>
      </c>
      <c r="BP132" s="11" t="s">
        <v>300</v>
      </c>
    </row>
    <row r="133" spans="1:68" s="5" customFormat="1" ht="54" x14ac:dyDescent="0.3">
      <c r="A133" s="99"/>
      <c r="B133" s="100"/>
      <c r="C133" s="85" t="s">
        <v>183</v>
      </c>
      <c r="D133" s="85" t="s">
        <v>99</v>
      </c>
      <c r="E133" s="86" t="s">
        <v>433</v>
      </c>
      <c r="F133" s="86" t="s">
        <v>607</v>
      </c>
      <c r="G133" s="87" t="s">
        <v>636</v>
      </c>
      <c r="H133" s="64" t="s">
        <v>102</v>
      </c>
      <c r="I133" s="88">
        <v>4</v>
      </c>
      <c r="J133" s="241"/>
      <c r="K133" s="88"/>
      <c r="L133" s="242"/>
      <c r="M133" s="67">
        <f>ROUND(L133*I133,2)</f>
        <v>0</v>
      </c>
      <c r="N133" s="243">
        <v>0.21</v>
      </c>
      <c r="O133" s="47">
        <f>M133*1.21</f>
        <v>0</v>
      </c>
      <c r="P133" s="100"/>
      <c r="Q133" s="100"/>
      <c r="R133" s="100"/>
      <c r="S133" s="112">
        <f>SUM(S134:S136)</f>
        <v>0</v>
      </c>
      <c r="T133" s="100"/>
      <c r="U133" s="112">
        <f>SUM(U134:U136)</f>
        <v>0</v>
      </c>
      <c r="V133" s="100"/>
      <c r="W133" s="113">
        <f>SUM(W134:W136)</f>
        <v>0</v>
      </c>
      <c r="X133" s="99"/>
      <c r="Y133" s="99"/>
      <c r="AU133" s="20" t="s">
        <v>62</v>
      </c>
      <c r="AW133" s="21" t="s">
        <v>55</v>
      </c>
      <c r="AX133" s="21" t="s">
        <v>56</v>
      </c>
      <c r="BB133" s="20" t="s">
        <v>104</v>
      </c>
      <c r="BN133" s="22">
        <f>SUM(BN134:BN136)</f>
        <v>0</v>
      </c>
    </row>
    <row r="134" spans="1:68" s="1" customFormat="1" ht="27" x14ac:dyDescent="0.3">
      <c r="A134" s="53"/>
      <c r="B134" s="44"/>
      <c r="C134" s="85" t="s">
        <v>304</v>
      </c>
      <c r="D134" s="85" t="s">
        <v>99</v>
      </c>
      <c r="E134" s="86" t="s">
        <v>434</v>
      </c>
      <c r="F134" s="86" t="s">
        <v>595</v>
      </c>
      <c r="G134" s="87" t="s">
        <v>637</v>
      </c>
      <c r="H134" s="64" t="s">
        <v>429</v>
      </c>
      <c r="I134" s="88">
        <v>4</v>
      </c>
      <c r="J134" s="241"/>
      <c r="K134" s="88"/>
      <c r="L134" s="242"/>
      <c r="M134" s="67">
        <f>ROUND(L134*I134,2)</f>
        <v>0</v>
      </c>
      <c r="N134" s="243">
        <v>0.21</v>
      </c>
      <c r="O134" s="47">
        <f>M134*1.21</f>
        <v>0</v>
      </c>
      <c r="P134" s="114" t="s">
        <v>5</v>
      </c>
      <c r="Q134" s="70" t="s">
        <v>29</v>
      </c>
      <c r="R134" s="71">
        <v>0</v>
      </c>
      <c r="S134" s="71">
        <f>R134*I134</f>
        <v>0</v>
      </c>
      <c r="T134" s="71">
        <v>0</v>
      </c>
      <c r="U134" s="71">
        <f>T134*I134</f>
        <v>0</v>
      </c>
      <c r="V134" s="71">
        <v>0</v>
      </c>
      <c r="W134" s="115">
        <f>V134*I134</f>
        <v>0</v>
      </c>
      <c r="X134" s="53"/>
      <c r="Y134" s="53"/>
      <c r="AU134" s="11" t="s">
        <v>103</v>
      </c>
      <c r="AW134" s="11" t="s">
        <v>99</v>
      </c>
      <c r="AX134" s="11" t="s">
        <v>62</v>
      </c>
      <c r="BB134" s="11" t="s">
        <v>104</v>
      </c>
      <c r="BH134" s="17">
        <f>IF(Q134="základní",M134,0)</f>
        <v>0</v>
      </c>
      <c r="BI134" s="17">
        <f>IF(Q134="snížená",M134,0)</f>
        <v>0</v>
      </c>
      <c r="BJ134" s="17">
        <f>IF(Q134="zákl. přenesená",M134,0)</f>
        <v>0</v>
      </c>
      <c r="BK134" s="17">
        <f>IF(Q134="sníž. přenesená",M134,0)</f>
        <v>0</v>
      </c>
      <c r="BL134" s="17">
        <f>IF(Q134="nulová",M134,0)</f>
        <v>0</v>
      </c>
      <c r="BM134" s="11" t="s">
        <v>62</v>
      </c>
      <c r="BN134" s="17">
        <f>ROUND(L134*I134,2)</f>
        <v>0</v>
      </c>
      <c r="BO134" s="11" t="s">
        <v>103</v>
      </c>
      <c r="BP134" s="11" t="s">
        <v>303</v>
      </c>
    </row>
    <row r="135" spans="1:68" s="1" customFormat="1" x14ac:dyDescent="0.3">
      <c r="A135" s="53"/>
      <c r="B135" s="44"/>
      <c r="C135" s="85" t="s">
        <v>187</v>
      </c>
      <c r="D135" s="85" t="s">
        <v>99</v>
      </c>
      <c r="E135" s="86" t="s">
        <v>435</v>
      </c>
      <c r="F135" s="86" t="s">
        <v>596</v>
      </c>
      <c r="G135" s="87" t="s">
        <v>533</v>
      </c>
      <c r="H135" s="64" t="s">
        <v>102</v>
      </c>
      <c r="I135" s="88">
        <v>4</v>
      </c>
      <c r="J135" s="241"/>
      <c r="K135" s="88"/>
      <c r="L135" s="242"/>
      <c r="M135" s="67">
        <f>ROUND(L135*I135,2)</f>
        <v>0</v>
      </c>
      <c r="N135" s="243">
        <v>0.21</v>
      </c>
      <c r="O135" s="47">
        <f>M135*1.21</f>
        <v>0</v>
      </c>
      <c r="P135" s="114" t="s">
        <v>5</v>
      </c>
      <c r="Q135" s="70" t="s">
        <v>29</v>
      </c>
      <c r="R135" s="71">
        <v>0</v>
      </c>
      <c r="S135" s="71">
        <f>R135*I135</f>
        <v>0</v>
      </c>
      <c r="T135" s="71">
        <v>0</v>
      </c>
      <c r="U135" s="71">
        <f>T135*I135</f>
        <v>0</v>
      </c>
      <c r="V135" s="71">
        <v>0</v>
      </c>
      <c r="W135" s="115">
        <f>V135*I135</f>
        <v>0</v>
      </c>
      <c r="X135" s="53"/>
      <c r="Y135" s="53"/>
      <c r="AU135" s="11" t="s">
        <v>103</v>
      </c>
      <c r="AW135" s="11" t="s">
        <v>99</v>
      </c>
      <c r="AX135" s="11" t="s">
        <v>62</v>
      </c>
      <c r="BB135" s="11" t="s">
        <v>104</v>
      </c>
      <c r="BH135" s="17">
        <f>IF(Q135="základní",M135,0)</f>
        <v>0</v>
      </c>
      <c r="BI135" s="17">
        <f>IF(Q135="snížená",M135,0)</f>
        <v>0</v>
      </c>
      <c r="BJ135" s="17">
        <f>IF(Q135="zákl. přenesená",M135,0)</f>
        <v>0</v>
      </c>
      <c r="BK135" s="17">
        <f>IF(Q135="sníž. přenesená",M135,0)</f>
        <v>0</v>
      </c>
      <c r="BL135" s="17">
        <f>IF(Q135="nulová",M135,0)</f>
        <v>0</v>
      </c>
      <c r="BM135" s="11" t="s">
        <v>62</v>
      </c>
      <c r="BN135" s="17">
        <f>ROUND(L135*I135,2)</f>
        <v>0</v>
      </c>
      <c r="BO135" s="11" t="s">
        <v>103</v>
      </c>
      <c r="BP135" s="11" t="s">
        <v>306</v>
      </c>
    </row>
    <row r="136" spans="1:68" s="1" customFormat="1" x14ac:dyDescent="0.3">
      <c r="A136" s="53"/>
      <c r="B136" s="44"/>
      <c r="C136" s="85" t="s">
        <v>309</v>
      </c>
      <c r="D136" s="85" t="s">
        <v>99</v>
      </c>
      <c r="E136" s="86" t="s">
        <v>436</v>
      </c>
      <c r="F136" s="86" t="s">
        <v>606</v>
      </c>
      <c r="G136" s="87" t="s">
        <v>534</v>
      </c>
      <c r="H136" s="64" t="s">
        <v>102</v>
      </c>
      <c r="I136" s="88">
        <v>7</v>
      </c>
      <c r="J136" s="241"/>
      <c r="K136" s="88"/>
      <c r="L136" s="242"/>
      <c r="M136" s="67">
        <f>ROUND(L136*I136,2)</f>
        <v>0</v>
      </c>
      <c r="N136" s="243">
        <v>0.21</v>
      </c>
      <c r="O136" s="47">
        <f>M136*1.21</f>
        <v>0</v>
      </c>
      <c r="P136" s="114" t="s">
        <v>5</v>
      </c>
      <c r="Q136" s="70" t="s">
        <v>29</v>
      </c>
      <c r="R136" s="71">
        <v>0</v>
      </c>
      <c r="S136" s="71">
        <f>R136*I136</f>
        <v>0</v>
      </c>
      <c r="T136" s="71">
        <v>0</v>
      </c>
      <c r="U136" s="71">
        <f>T136*I136</f>
        <v>0</v>
      </c>
      <c r="V136" s="71">
        <v>0</v>
      </c>
      <c r="W136" s="115">
        <f>V136*I136</f>
        <v>0</v>
      </c>
      <c r="X136" s="53"/>
      <c r="Y136" s="53"/>
      <c r="AU136" s="11" t="s">
        <v>103</v>
      </c>
      <c r="AW136" s="11" t="s">
        <v>99</v>
      </c>
      <c r="AX136" s="11" t="s">
        <v>62</v>
      </c>
      <c r="BB136" s="11" t="s">
        <v>104</v>
      </c>
      <c r="BH136" s="17">
        <f>IF(Q136="základní",M136,0)</f>
        <v>0</v>
      </c>
      <c r="BI136" s="17">
        <f>IF(Q136="snížená",M136,0)</f>
        <v>0</v>
      </c>
      <c r="BJ136" s="17">
        <f>IF(Q136="zákl. přenesená",M136,0)</f>
        <v>0</v>
      </c>
      <c r="BK136" s="17">
        <f>IF(Q136="sníž. přenesená",M136,0)</f>
        <v>0</v>
      </c>
      <c r="BL136" s="17">
        <f>IF(Q136="nulová",M136,0)</f>
        <v>0</v>
      </c>
      <c r="BM136" s="11" t="s">
        <v>62</v>
      </c>
      <c r="BN136" s="17">
        <f>ROUND(L136*I136,2)</f>
        <v>0</v>
      </c>
      <c r="BO136" s="11" t="s">
        <v>103</v>
      </c>
      <c r="BP136" s="11" t="s">
        <v>308</v>
      </c>
    </row>
    <row r="137" spans="1:68" s="1" customFormat="1" ht="6.95" customHeight="1" x14ac:dyDescent="0.3">
      <c r="A137" s="53"/>
      <c r="B137" s="44"/>
      <c r="C137" s="44"/>
      <c r="D137" s="44"/>
      <c r="E137" s="44"/>
      <c r="F137" s="44"/>
      <c r="G137" s="44"/>
      <c r="H137" s="44"/>
      <c r="I137" s="44"/>
      <c r="J137" s="92"/>
      <c r="K137" s="194"/>
      <c r="L137" s="28"/>
      <c r="M137" s="44"/>
      <c r="N137" s="44"/>
      <c r="O137" s="44"/>
      <c r="P137" s="53"/>
      <c r="Q137" s="53"/>
      <c r="R137" s="53"/>
      <c r="S137" s="53"/>
      <c r="T137" s="53"/>
      <c r="U137" s="53"/>
      <c r="V137" s="53"/>
      <c r="W137" s="53"/>
      <c r="X137" s="53"/>
      <c r="Y137" s="53"/>
    </row>
  </sheetData>
  <sheetProtection algorithmName="SHA-512" hashValue="4oFV9sCanVwNjNerbDodXM19UkKzGUN+xodERGLYxWgmarZQBuhlmJS8lORHQOjYrr/nRK4px5Yngh47ZiU/Gw==" saltValue="kUJC9nDbyV+KYrbfWBi3vA==" spinCount="100000" sheet="1" objects="1" scenarios="1"/>
  <autoFilter ref="C80:N136"/>
  <mergeCells count="8">
    <mergeCell ref="E71:I71"/>
    <mergeCell ref="E73:I73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80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91"/>
  <sheetViews>
    <sheetView showGridLines="0" zoomScaleNormal="100" workbookViewId="0">
      <pane ySplit="1" topLeftCell="A71" activePane="bottomLeft" state="frozen"/>
      <selection pane="bottomLeft" activeCell="L86" sqref="L86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4" width="4.33203125" style="49" hidden="1" customWidth="1"/>
    <col min="5" max="5" width="11.6640625" style="49" customWidth="1"/>
    <col min="6" max="6" width="17.1640625" style="49" hidden="1" customWidth="1"/>
    <col min="7" max="7" width="45" style="49" customWidth="1"/>
    <col min="8" max="8" width="8.6640625" style="49" customWidth="1"/>
    <col min="9" max="9" width="11.1640625" style="49" customWidth="1"/>
    <col min="10" max="10" width="28.33203125" style="90" customWidth="1"/>
    <col min="11" max="11" width="1.1640625" style="187" customWidth="1"/>
    <col min="12" max="12" width="13.33203125" customWidth="1"/>
    <col min="13" max="13" width="23.5" style="49" customWidth="1"/>
    <col min="14" max="14" width="15.5" style="49" customWidth="1"/>
    <col min="15" max="15" width="18.1640625" style="48" customWidth="1"/>
    <col min="16" max="21" width="9.33203125" style="49" hidden="1" customWidth="1"/>
    <col min="22" max="22" width="8.1640625" style="49" hidden="1" customWidth="1"/>
    <col min="23" max="23" width="29.6640625" style="49" hidden="1" customWidth="1"/>
    <col min="24" max="24" width="16.33203125" style="49" hidden="1" customWidth="1"/>
    <col min="25" max="25" width="2.1640625" style="49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6" max="46" width="8.33203125" customWidth="1"/>
    <col min="47" max="65" width="9.33203125" hidden="1" customWidth="1"/>
    <col min="66" max="66" width="8.33203125" hidden="1" customWidth="1"/>
    <col min="67" max="67" width="0.5" hidden="1" customWidth="1"/>
    <col min="68" max="68" width="18.33203125" hidden="1" customWidth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4" t="s">
        <v>74</v>
      </c>
      <c r="H1" s="283" t="s">
        <v>75</v>
      </c>
      <c r="I1" s="283"/>
      <c r="J1" s="89"/>
      <c r="K1" s="195"/>
      <c r="L1" s="7"/>
      <c r="M1" s="34" t="s">
        <v>76</v>
      </c>
      <c r="N1" s="8" t="s">
        <v>77</v>
      </c>
      <c r="O1" s="34" t="s">
        <v>78</v>
      </c>
      <c r="P1" s="34"/>
      <c r="Q1" s="34"/>
      <c r="R1" s="34"/>
      <c r="S1" s="34"/>
      <c r="T1" s="34"/>
      <c r="U1" s="34"/>
      <c r="V1" s="34"/>
      <c r="W1" s="34"/>
      <c r="X1" s="13"/>
      <c r="Y1" s="13"/>
      <c r="Z1" s="224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6" t="s">
        <v>8</v>
      </c>
      <c r="AW2" s="11" t="s">
        <v>69</v>
      </c>
    </row>
    <row r="3" spans="1:73" ht="6.95" customHeight="1" x14ac:dyDescent="0.3">
      <c r="B3" s="72"/>
      <c r="C3" s="50"/>
      <c r="D3" s="50"/>
      <c r="E3" s="50"/>
      <c r="F3" s="50"/>
      <c r="G3" s="50"/>
      <c r="H3" s="50"/>
      <c r="I3" s="50"/>
      <c r="J3" s="196"/>
      <c r="K3" s="50"/>
      <c r="L3" s="29"/>
      <c r="M3" s="50"/>
      <c r="N3" s="50"/>
      <c r="O3" s="37"/>
      <c r="AW3" s="11" t="s">
        <v>64</v>
      </c>
    </row>
    <row r="4" spans="1:73" ht="36.950000000000003" customHeight="1" x14ac:dyDescent="0.3">
      <c r="B4" s="73"/>
      <c r="C4" s="190"/>
      <c r="D4" s="74" t="s">
        <v>79</v>
      </c>
      <c r="E4" s="190"/>
      <c r="F4" s="190"/>
      <c r="G4" s="190"/>
      <c r="H4" s="190"/>
      <c r="I4" s="190"/>
      <c r="J4" s="197"/>
      <c r="K4" s="190"/>
      <c r="L4" s="25"/>
      <c r="M4" s="190"/>
      <c r="N4" s="190"/>
      <c r="O4" s="38"/>
      <c r="P4" s="52" t="s">
        <v>12</v>
      </c>
      <c r="AW4" s="11" t="s">
        <v>6</v>
      </c>
    </row>
    <row r="5" spans="1:73" ht="6.95" customHeight="1" x14ac:dyDescent="0.3">
      <c r="B5" s="73"/>
      <c r="C5" s="190"/>
      <c r="D5" s="190"/>
      <c r="E5" s="190"/>
      <c r="F5" s="190"/>
      <c r="G5" s="190"/>
      <c r="H5" s="190"/>
      <c r="I5" s="190"/>
      <c r="J5" s="197"/>
      <c r="K5" s="190"/>
      <c r="L5" s="25"/>
      <c r="M5" s="190"/>
      <c r="N5" s="190"/>
      <c r="O5" s="38"/>
    </row>
    <row r="6" spans="1:73" ht="15" x14ac:dyDescent="0.3">
      <c r="B6" s="73"/>
      <c r="C6" s="190"/>
      <c r="D6" s="193" t="s">
        <v>14</v>
      </c>
      <c r="E6" s="190"/>
      <c r="F6" s="190"/>
      <c r="G6" s="190"/>
      <c r="H6" s="190"/>
      <c r="I6" s="190"/>
      <c r="J6" s="197"/>
      <c r="K6" s="190"/>
      <c r="L6" s="25"/>
      <c r="M6" s="190"/>
      <c r="N6" s="190"/>
      <c r="O6" s="38"/>
    </row>
    <row r="7" spans="1:73" ht="22.5" customHeight="1" x14ac:dyDescent="0.3">
      <c r="B7" s="73"/>
      <c r="C7" s="190"/>
      <c r="D7" s="190"/>
      <c r="E7" s="279" t="str">
        <f>'Rekapitulace '!K6</f>
        <v>Příhrádek Pardubice - dodávka vnitřního vybavení a expozic</v>
      </c>
      <c r="F7" s="279"/>
      <c r="G7" s="280"/>
      <c r="H7" s="280"/>
      <c r="I7" s="280"/>
      <c r="J7" s="197"/>
      <c r="K7" s="193"/>
      <c r="L7" s="25"/>
      <c r="M7" s="190"/>
      <c r="N7" s="190"/>
      <c r="O7" s="38"/>
    </row>
    <row r="8" spans="1:73" s="1" customFormat="1" ht="15" x14ac:dyDescent="0.3">
      <c r="A8" s="53"/>
      <c r="B8" s="76"/>
      <c r="C8" s="194"/>
      <c r="D8" s="193" t="s">
        <v>80</v>
      </c>
      <c r="E8" s="194"/>
      <c r="F8" s="194"/>
      <c r="G8" s="194"/>
      <c r="H8" s="194"/>
      <c r="I8" s="194"/>
      <c r="J8" s="198"/>
      <c r="K8" s="194"/>
      <c r="L8" s="28"/>
      <c r="M8" s="194"/>
      <c r="N8" s="194"/>
      <c r="O8" s="39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73" s="1" customFormat="1" ht="36.950000000000003" customHeight="1" x14ac:dyDescent="0.3">
      <c r="A9" s="53"/>
      <c r="B9" s="76"/>
      <c r="C9" s="194"/>
      <c r="D9" s="194"/>
      <c r="E9" s="284" t="s">
        <v>508</v>
      </c>
      <c r="F9" s="284"/>
      <c r="G9" s="282"/>
      <c r="H9" s="282"/>
      <c r="I9" s="282"/>
      <c r="J9" s="198"/>
      <c r="K9" s="194"/>
      <c r="L9" s="28"/>
      <c r="M9" s="194"/>
      <c r="N9" s="194"/>
      <c r="O9" s="39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73" s="1" customFormat="1" x14ac:dyDescent="0.3">
      <c r="A10" s="53"/>
      <c r="B10" s="76"/>
      <c r="C10" s="194"/>
      <c r="D10" s="194"/>
      <c r="E10" s="194"/>
      <c r="F10" s="194"/>
      <c r="G10" s="194"/>
      <c r="H10" s="194"/>
      <c r="I10" s="194"/>
      <c r="J10" s="198"/>
      <c r="K10" s="194"/>
      <c r="L10" s="28"/>
      <c r="M10" s="194"/>
      <c r="N10" s="194"/>
      <c r="O10" s="39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73" s="1" customFormat="1" ht="14.45" customHeight="1" x14ac:dyDescent="0.3">
      <c r="A11" s="53"/>
      <c r="B11" s="76"/>
      <c r="C11" s="194"/>
      <c r="D11" s="193" t="s">
        <v>15</v>
      </c>
      <c r="E11" s="194"/>
      <c r="F11" s="194"/>
      <c r="G11" s="189" t="s">
        <v>5</v>
      </c>
      <c r="H11" s="194"/>
      <c r="I11" s="194"/>
      <c r="J11" s="198"/>
      <c r="K11" s="194"/>
      <c r="L11" s="27"/>
      <c r="M11" s="189"/>
      <c r="N11" s="194"/>
      <c r="O11" s="39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73" s="1" customFormat="1" ht="14.45" customHeight="1" x14ac:dyDescent="0.3">
      <c r="A12" s="53"/>
      <c r="B12" s="76"/>
      <c r="C12" s="194"/>
      <c r="D12" s="193" t="s">
        <v>16</v>
      </c>
      <c r="E12" s="194"/>
      <c r="F12" s="194"/>
      <c r="G12" s="189" t="s">
        <v>19</v>
      </c>
      <c r="H12" s="194"/>
      <c r="I12" s="194"/>
      <c r="J12" s="198"/>
      <c r="K12" s="194"/>
      <c r="L12" s="27"/>
      <c r="M12" s="55"/>
      <c r="N12" s="194"/>
      <c r="O12" s="39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73" s="1" customFormat="1" ht="10.9" customHeight="1" x14ac:dyDescent="0.3">
      <c r="A13" s="53"/>
      <c r="B13" s="76"/>
      <c r="C13" s="194"/>
      <c r="D13" s="194"/>
      <c r="E13" s="194"/>
      <c r="F13" s="194"/>
      <c r="G13" s="194"/>
      <c r="H13" s="194"/>
      <c r="I13" s="194"/>
      <c r="J13" s="198"/>
      <c r="K13" s="194"/>
      <c r="L13" s="28"/>
      <c r="M13" s="194"/>
      <c r="N13" s="194"/>
      <c r="O13" s="39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73" s="1" customFormat="1" ht="14.45" customHeight="1" x14ac:dyDescent="0.3">
      <c r="A14" s="53"/>
      <c r="B14" s="76"/>
      <c r="C14" s="194"/>
      <c r="D14" s="193" t="s">
        <v>18</v>
      </c>
      <c r="E14" s="194"/>
      <c r="F14" s="194"/>
      <c r="G14" s="194"/>
      <c r="H14" s="194"/>
      <c r="I14" s="194"/>
      <c r="J14" s="198"/>
      <c r="K14" s="194"/>
      <c r="L14" s="27"/>
      <c r="M14" s="189"/>
      <c r="N14" s="194"/>
      <c r="O14" s="39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73" s="1" customFormat="1" ht="18" customHeight="1" x14ac:dyDescent="0.3">
      <c r="A15" s="53"/>
      <c r="B15" s="76"/>
      <c r="C15" s="194"/>
      <c r="D15" s="194"/>
      <c r="E15" s="189" t="str">
        <f>IF('Rekapitulace '!E11="","",'Rekapitulace '!E11)</f>
        <v xml:space="preserve"> </v>
      </c>
      <c r="F15" s="189"/>
      <c r="G15" s="194"/>
      <c r="H15" s="194"/>
      <c r="I15" s="194"/>
      <c r="J15" s="198"/>
      <c r="K15" s="194"/>
      <c r="L15" s="27"/>
      <c r="M15" s="189"/>
      <c r="N15" s="194"/>
      <c r="O15" s="39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spans="1:73" s="1" customFormat="1" ht="6.95" customHeight="1" x14ac:dyDescent="0.3">
      <c r="A16" s="53"/>
      <c r="B16" s="76"/>
      <c r="C16" s="194"/>
      <c r="D16" s="194"/>
      <c r="E16" s="194"/>
      <c r="F16" s="194"/>
      <c r="G16" s="194"/>
      <c r="H16" s="194"/>
      <c r="I16" s="194"/>
      <c r="J16" s="198"/>
      <c r="K16" s="194"/>
      <c r="L16" s="28"/>
      <c r="M16" s="194"/>
      <c r="N16" s="194"/>
      <c r="O16" s="39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spans="1:25" s="1" customFormat="1" ht="14.45" customHeight="1" x14ac:dyDescent="0.3">
      <c r="A17" s="53"/>
      <c r="B17" s="76"/>
      <c r="C17" s="194"/>
      <c r="D17" s="193" t="s">
        <v>20</v>
      </c>
      <c r="E17" s="194"/>
      <c r="F17" s="194"/>
      <c r="G17" s="194"/>
      <c r="H17" s="194"/>
      <c r="I17" s="194"/>
      <c r="J17" s="198"/>
      <c r="K17" s="194"/>
      <c r="L17" s="27"/>
      <c r="M17" s="189"/>
      <c r="N17" s="194"/>
      <c r="O17" s="39"/>
      <c r="P17" s="53"/>
      <c r="Q17" s="53"/>
      <c r="R17" s="53"/>
      <c r="S17" s="53"/>
      <c r="T17" s="53"/>
      <c r="U17" s="53"/>
      <c r="V17" s="53"/>
      <c r="W17" s="53"/>
      <c r="X17" s="53"/>
      <c r="Y17" s="53"/>
    </row>
    <row r="18" spans="1:25" s="1" customFormat="1" ht="18" customHeight="1" x14ac:dyDescent="0.3">
      <c r="A18" s="53"/>
      <c r="B18" s="76"/>
      <c r="C18" s="194"/>
      <c r="D18" s="194"/>
      <c r="E18" s="189" t="str">
        <f>IF('Rekapitulace '!E14="Vyplň údaj","",IF('Rekapitulace '!E14="","",'Rekapitulace '!E14))</f>
        <v xml:space="preserve"> </v>
      </c>
      <c r="F18" s="189"/>
      <c r="G18" s="194"/>
      <c r="H18" s="194"/>
      <c r="I18" s="194"/>
      <c r="J18" s="198"/>
      <c r="K18" s="194"/>
      <c r="L18" s="27"/>
      <c r="M18" s="189"/>
      <c r="N18" s="194"/>
      <c r="O18" s="39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s="1" customFormat="1" ht="6.95" customHeight="1" x14ac:dyDescent="0.3">
      <c r="A19" s="53"/>
      <c r="B19" s="76"/>
      <c r="C19" s="194"/>
      <c r="D19" s="194"/>
      <c r="E19" s="194"/>
      <c r="F19" s="194"/>
      <c r="G19" s="194"/>
      <c r="H19" s="194"/>
      <c r="I19" s="194"/>
      <c r="J19" s="198"/>
      <c r="K19" s="194"/>
      <c r="L19" s="28"/>
      <c r="M19" s="194"/>
      <c r="N19" s="194"/>
      <c r="O19" s="39"/>
      <c r="P19" s="53"/>
      <c r="Q19" s="53"/>
      <c r="R19" s="53"/>
      <c r="S19" s="53"/>
      <c r="T19" s="53"/>
      <c r="U19" s="53"/>
      <c r="V19" s="53"/>
      <c r="W19" s="53"/>
      <c r="X19" s="53"/>
      <c r="Y19" s="53"/>
    </row>
    <row r="20" spans="1:25" s="1" customFormat="1" ht="14.45" customHeight="1" x14ac:dyDescent="0.3">
      <c r="A20" s="53"/>
      <c r="B20" s="76"/>
      <c r="C20" s="194"/>
      <c r="D20" s="193" t="s">
        <v>21</v>
      </c>
      <c r="E20" s="194"/>
      <c r="F20" s="194"/>
      <c r="G20" s="194"/>
      <c r="H20" s="194"/>
      <c r="I20" s="194"/>
      <c r="J20" s="198"/>
      <c r="K20" s="194"/>
      <c r="L20" s="27"/>
      <c r="M20" s="189"/>
      <c r="N20" s="194"/>
      <c r="O20" s="39"/>
      <c r="P20" s="53"/>
      <c r="Q20" s="53"/>
      <c r="R20" s="53"/>
      <c r="S20" s="53"/>
      <c r="T20" s="53"/>
      <c r="U20" s="53"/>
      <c r="V20" s="53"/>
      <c r="W20" s="53"/>
      <c r="X20" s="53"/>
      <c r="Y20" s="53"/>
    </row>
    <row r="21" spans="1:25" s="1" customFormat="1" ht="18" customHeight="1" x14ac:dyDescent="0.3">
      <c r="A21" s="53"/>
      <c r="B21" s="76"/>
      <c r="C21" s="194"/>
      <c r="D21" s="194"/>
      <c r="E21" s="189" t="str">
        <f>IF('Rekapitulace '!E17="","",'Rekapitulace '!E17)</f>
        <v xml:space="preserve"> </v>
      </c>
      <c r="F21" s="189"/>
      <c r="G21" s="194"/>
      <c r="H21" s="194"/>
      <c r="I21" s="194"/>
      <c r="J21" s="198"/>
      <c r="K21" s="194"/>
      <c r="L21" s="27"/>
      <c r="M21" s="189"/>
      <c r="N21" s="194"/>
      <c r="O21" s="39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spans="1:25" s="1" customFormat="1" ht="6.95" customHeight="1" x14ac:dyDescent="0.3">
      <c r="A22" s="53"/>
      <c r="B22" s="76"/>
      <c r="C22" s="194"/>
      <c r="D22" s="194"/>
      <c r="E22" s="194"/>
      <c r="F22" s="194"/>
      <c r="G22" s="194"/>
      <c r="H22" s="194"/>
      <c r="I22" s="194"/>
      <c r="J22" s="198"/>
      <c r="K22" s="194"/>
      <c r="L22" s="28"/>
      <c r="M22" s="194"/>
      <c r="N22" s="194"/>
      <c r="O22" s="39"/>
      <c r="P22" s="53"/>
      <c r="Q22" s="53"/>
      <c r="R22" s="53"/>
      <c r="S22" s="53"/>
      <c r="T22" s="53"/>
      <c r="U22" s="53"/>
      <c r="V22" s="53"/>
      <c r="W22" s="53"/>
      <c r="X22" s="53"/>
      <c r="Y22" s="53"/>
    </row>
    <row r="23" spans="1:25" s="1" customFormat="1" ht="14.45" customHeight="1" x14ac:dyDescent="0.3">
      <c r="A23" s="53"/>
      <c r="B23" s="76"/>
      <c r="C23" s="194"/>
      <c r="D23" s="193" t="s">
        <v>23</v>
      </c>
      <c r="E23" s="194"/>
      <c r="F23" s="194"/>
      <c r="G23" s="194"/>
      <c r="H23" s="194"/>
      <c r="I23" s="194"/>
      <c r="J23" s="198"/>
      <c r="K23" s="194"/>
      <c r="L23" s="28"/>
      <c r="M23" s="194"/>
      <c r="N23" s="194"/>
      <c r="O23" s="39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spans="1:25" s="2" customFormat="1" ht="22.5" customHeight="1" x14ac:dyDescent="0.3">
      <c r="A24" s="57"/>
      <c r="B24" s="78"/>
      <c r="C24" s="56"/>
      <c r="D24" s="56"/>
      <c r="E24" s="275" t="s">
        <v>5</v>
      </c>
      <c r="F24" s="275"/>
      <c r="G24" s="275"/>
      <c r="H24" s="275"/>
      <c r="I24" s="275"/>
      <c r="J24" s="199"/>
      <c r="K24" s="191"/>
      <c r="L24" s="14"/>
      <c r="M24" s="56"/>
      <c r="N24" s="56"/>
      <c r="O24" s="40"/>
      <c r="P24" s="57"/>
      <c r="Q24" s="57"/>
      <c r="R24" s="57"/>
      <c r="S24" s="57"/>
      <c r="T24" s="57"/>
      <c r="U24" s="57"/>
      <c r="V24" s="57"/>
      <c r="W24" s="57"/>
      <c r="X24" s="57"/>
      <c r="Y24" s="57"/>
    </row>
    <row r="25" spans="1:25" s="1" customFormat="1" ht="6.95" customHeight="1" x14ac:dyDescent="0.3">
      <c r="A25" s="53"/>
      <c r="B25" s="76"/>
      <c r="C25" s="194"/>
      <c r="D25" s="194"/>
      <c r="E25" s="194"/>
      <c r="F25" s="194"/>
      <c r="G25" s="194"/>
      <c r="H25" s="194"/>
      <c r="I25" s="194"/>
      <c r="J25" s="198"/>
      <c r="K25" s="194"/>
      <c r="L25" s="28"/>
      <c r="M25" s="194"/>
      <c r="N25" s="194"/>
      <c r="O25" s="39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s="1" customFormat="1" ht="6.95" customHeight="1" x14ac:dyDescent="0.3">
      <c r="A26" s="53"/>
      <c r="B26" s="76"/>
      <c r="C26" s="194"/>
      <c r="D26" s="194"/>
      <c r="E26" s="194"/>
      <c r="F26" s="194"/>
      <c r="G26" s="194"/>
      <c r="H26" s="194"/>
      <c r="I26" s="194"/>
      <c r="J26" s="198"/>
      <c r="K26" s="194"/>
      <c r="L26" s="28"/>
      <c r="M26" s="194"/>
      <c r="N26" s="194"/>
      <c r="O26" s="39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spans="1:25" s="1" customFormat="1" ht="25.35" customHeight="1" x14ac:dyDescent="0.3">
      <c r="A27" s="53"/>
      <c r="B27" s="76"/>
      <c r="C27" s="194"/>
      <c r="D27" s="79" t="s">
        <v>24</v>
      </c>
      <c r="E27" s="194"/>
      <c r="F27" s="194"/>
      <c r="G27" s="194"/>
      <c r="H27" s="194"/>
      <c r="I27" s="194"/>
      <c r="J27" s="198"/>
      <c r="K27" s="194"/>
      <c r="L27" s="28"/>
      <c r="M27" s="58">
        <f>M76</f>
        <v>0</v>
      </c>
      <c r="N27" s="194"/>
      <c r="O27" s="39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spans="1:25" s="1" customFormat="1" ht="6.95" customHeight="1" x14ac:dyDescent="0.3">
      <c r="A28" s="53"/>
      <c r="B28" s="76"/>
      <c r="C28" s="194"/>
      <c r="D28" s="194"/>
      <c r="E28" s="194"/>
      <c r="F28" s="194"/>
      <c r="G28" s="194"/>
      <c r="H28" s="194"/>
      <c r="I28" s="194"/>
      <c r="J28" s="198"/>
      <c r="K28" s="194"/>
      <c r="L28" s="28"/>
      <c r="M28" s="194"/>
      <c r="N28" s="194"/>
      <c r="O28" s="39"/>
      <c r="P28" s="53"/>
      <c r="Q28" s="53"/>
      <c r="R28" s="53"/>
      <c r="S28" s="53"/>
      <c r="T28" s="53"/>
      <c r="U28" s="53"/>
      <c r="V28" s="53"/>
      <c r="W28" s="53"/>
      <c r="X28" s="53"/>
      <c r="Y28" s="53"/>
    </row>
    <row r="29" spans="1:25" s="1" customFormat="1" ht="14.45" customHeight="1" x14ac:dyDescent="0.3">
      <c r="A29" s="53"/>
      <c r="B29" s="76"/>
      <c r="C29" s="194"/>
      <c r="D29" s="194"/>
      <c r="E29" s="194"/>
      <c r="F29" s="194"/>
      <c r="G29" s="192" t="s">
        <v>26</v>
      </c>
      <c r="H29" s="194"/>
      <c r="I29" s="194"/>
      <c r="J29" s="198"/>
      <c r="K29" s="194"/>
      <c r="L29" s="26" t="s">
        <v>25</v>
      </c>
      <c r="M29" s="192" t="s">
        <v>27</v>
      </c>
      <c r="N29" s="194"/>
      <c r="O29" s="39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spans="1:25" s="1" customFormat="1" ht="14.45" customHeight="1" x14ac:dyDescent="0.3">
      <c r="A30" s="53"/>
      <c r="B30" s="76"/>
      <c r="C30" s="194"/>
      <c r="D30" s="188" t="s">
        <v>28</v>
      </c>
      <c r="E30" s="188" t="s">
        <v>29</v>
      </c>
      <c r="F30" s="188"/>
      <c r="G30" s="59">
        <f>M76</f>
        <v>0</v>
      </c>
      <c r="H30" s="194"/>
      <c r="I30" s="194"/>
      <c r="J30" s="198"/>
      <c r="K30" s="194"/>
      <c r="L30" s="15">
        <v>0.21</v>
      </c>
      <c r="M30" s="59">
        <f>G30*0.21</f>
        <v>0</v>
      </c>
      <c r="N30" s="194"/>
      <c r="O30" s="39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spans="1:25" s="1" customFormat="1" ht="14.45" customHeight="1" x14ac:dyDescent="0.3">
      <c r="A31" s="53"/>
      <c r="B31" s="76"/>
      <c r="C31" s="194"/>
      <c r="D31" s="194"/>
      <c r="E31" s="188" t="s">
        <v>30</v>
      </c>
      <c r="F31" s="188"/>
      <c r="G31" s="59">
        <f>ROUND(SUM(BI76:BI91), 2)</f>
        <v>0</v>
      </c>
      <c r="H31" s="194"/>
      <c r="I31" s="194"/>
      <c r="J31" s="198"/>
      <c r="K31" s="194"/>
      <c r="L31" s="15">
        <v>0.15</v>
      </c>
      <c r="M31" s="59">
        <f>ROUND(ROUND((SUM(BI76:BI91)), 2)*L31, 2)</f>
        <v>0</v>
      </c>
      <c r="N31" s="194"/>
      <c r="O31" s="39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spans="1:25" s="1" customFormat="1" ht="14.45" hidden="1" customHeight="1" x14ac:dyDescent="0.3">
      <c r="A32" s="53"/>
      <c r="B32" s="76"/>
      <c r="C32" s="194"/>
      <c r="D32" s="194"/>
      <c r="E32" s="188" t="s">
        <v>31</v>
      </c>
      <c r="F32" s="188"/>
      <c r="G32" s="59">
        <f>ROUND(SUM(BJ76:BJ90), 2)</f>
        <v>0</v>
      </c>
      <c r="H32" s="194"/>
      <c r="I32" s="194"/>
      <c r="J32" s="198"/>
      <c r="K32" s="194"/>
      <c r="L32" s="15">
        <v>0.21</v>
      </c>
      <c r="M32" s="59">
        <v>0</v>
      </c>
      <c r="N32" s="194"/>
      <c r="O32" s="39"/>
      <c r="P32" s="53"/>
      <c r="Q32" s="53"/>
      <c r="R32" s="53"/>
      <c r="S32" s="53"/>
      <c r="T32" s="53"/>
      <c r="U32" s="53"/>
      <c r="V32" s="53"/>
      <c r="W32" s="53"/>
      <c r="X32" s="53"/>
      <c r="Y32" s="53"/>
    </row>
    <row r="33" spans="1:25" s="1" customFormat="1" ht="14.45" hidden="1" customHeight="1" x14ac:dyDescent="0.3">
      <c r="A33" s="53"/>
      <c r="B33" s="76"/>
      <c r="C33" s="194"/>
      <c r="D33" s="194"/>
      <c r="E33" s="188" t="s">
        <v>32</v>
      </c>
      <c r="F33" s="188"/>
      <c r="G33" s="59">
        <f>ROUND(SUM(BK76:BK90), 2)</f>
        <v>0</v>
      </c>
      <c r="H33" s="194"/>
      <c r="I33" s="194"/>
      <c r="J33" s="198"/>
      <c r="K33" s="194"/>
      <c r="L33" s="15">
        <v>0.15</v>
      </c>
      <c r="M33" s="59">
        <v>0</v>
      </c>
      <c r="N33" s="194"/>
      <c r="O33" s="39"/>
      <c r="P33" s="53"/>
      <c r="Q33" s="53"/>
      <c r="R33" s="53"/>
      <c r="S33" s="53"/>
      <c r="T33" s="53"/>
      <c r="U33" s="53"/>
      <c r="V33" s="53"/>
      <c r="W33" s="53"/>
      <c r="X33" s="53"/>
      <c r="Y33" s="53"/>
    </row>
    <row r="34" spans="1:25" s="1" customFormat="1" ht="14.45" hidden="1" customHeight="1" x14ac:dyDescent="0.3">
      <c r="A34" s="53"/>
      <c r="B34" s="76"/>
      <c r="C34" s="194"/>
      <c r="D34" s="194"/>
      <c r="E34" s="188" t="s">
        <v>33</v>
      </c>
      <c r="F34" s="188"/>
      <c r="G34" s="59">
        <f>ROUND(SUM(BL76:BL90), 2)</f>
        <v>0</v>
      </c>
      <c r="H34" s="194"/>
      <c r="I34" s="194"/>
      <c r="J34" s="198"/>
      <c r="K34" s="194"/>
      <c r="L34" s="15">
        <v>0</v>
      </c>
      <c r="M34" s="59">
        <v>0</v>
      </c>
      <c r="N34" s="194"/>
      <c r="O34" s="39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spans="1:25" s="1" customFormat="1" ht="6.95" customHeight="1" x14ac:dyDescent="0.3">
      <c r="A35" s="53"/>
      <c r="B35" s="76"/>
      <c r="C35" s="194"/>
      <c r="D35" s="194"/>
      <c r="E35" s="194"/>
      <c r="F35" s="194"/>
      <c r="G35" s="194"/>
      <c r="H35" s="194"/>
      <c r="I35" s="194"/>
      <c r="J35" s="198"/>
      <c r="K35" s="194"/>
      <c r="L35" s="28"/>
      <c r="M35" s="194"/>
      <c r="N35" s="194"/>
      <c r="O35" s="39"/>
      <c r="P35" s="53"/>
      <c r="Q35" s="53"/>
      <c r="R35" s="53"/>
      <c r="S35" s="53"/>
      <c r="T35" s="53"/>
      <c r="U35" s="53"/>
      <c r="V35" s="53"/>
      <c r="W35" s="53"/>
      <c r="X35" s="53"/>
      <c r="Y35" s="53"/>
    </row>
    <row r="36" spans="1:25" s="1" customFormat="1" ht="25.35" customHeight="1" x14ac:dyDescent="0.3">
      <c r="A36" s="53"/>
      <c r="B36" s="76"/>
      <c r="C36" s="204"/>
      <c r="D36" s="203" t="s">
        <v>34</v>
      </c>
      <c r="E36" s="204"/>
      <c r="F36" s="204"/>
      <c r="G36" s="204"/>
      <c r="H36" s="205" t="s">
        <v>35</v>
      </c>
      <c r="I36" s="206" t="s">
        <v>36</v>
      </c>
      <c r="J36" s="201"/>
      <c r="K36" s="206"/>
      <c r="L36" s="207"/>
      <c r="M36" s="208">
        <f>SUM(M27:M34)</f>
        <v>0</v>
      </c>
      <c r="N36" s="204"/>
      <c r="O36" s="41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spans="1:25" s="1" customFormat="1" ht="14.45" customHeight="1" x14ac:dyDescent="0.3">
      <c r="A37" s="53"/>
      <c r="B37" s="80"/>
      <c r="C37" s="60"/>
      <c r="D37" s="60"/>
      <c r="E37" s="60"/>
      <c r="F37" s="60"/>
      <c r="G37" s="60"/>
      <c r="H37" s="60"/>
      <c r="I37" s="60"/>
      <c r="J37" s="200"/>
      <c r="K37" s="60"/>
      <c r="L37" s="30"/>
      <c r="M37" s="60"/>
      <c r="N37" s="60"/>
      <c r="O37" s="42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41" spans="1:25" s="1" customFormat="1" ht="6.95" customHeight="1" x14ac:dyDescent="0.3">
      <c r="A41" s="53"/>
      <c r="B41" s="81"/>
      <c r="C41" s="61"/>
      <c r="D41" s="61"/>
      <c r="E41" s="61"/>
      <c r="F41" s="61"/>
      <c r="G41" s="61"/>
      <c r="H41" s="61"/>
      <c r="I41" s="61"/>
      <c r="J41" s="211"/>
      <c r="K41" s="61"/>
      <c r="L41" s="31"/>
      <c r="M41" s="61"/>
      <c r="N41" s="61"/>
      <c r="O41" s="43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spans="1:25" s="1" customFormat="1" ht="36.950000000000003" customHeight="1" x14ac:dyDescent="0.3">
      <c r="A42" s="53"/>
      <c r="B42" s="76"/>
      <c r="C42" s="74" t="s">
        <v>81</v>
      </c>
      <c r="D42" s="194"/>
      <c r="E42" s="194"/>
      <c r="F42" s="194"/>
      <c r="G42" s="194"/>
      <c r="H42" s="194"/>
      <c r="I42" s="194"/>
      <c r="J42" s="198"/>
      <c r="K42" s="194"/>
      <c r="L42" s="28"/>
      <c r="M42" s="194"/>
      <c r="N42" s="194"/>
      <c r="O42" s="39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25" s="1" customFormat="1" ht="6.95" customHeight="1" x14ac:dyDescent="0.3">
      <c r="A43" s="53"/>
      <c r="B43" s="76"/>
      <c r="C43" s="194"/>
      <c r="D43" s="194"/>
      <c r="E43" s="194"/>
      <c r="F43" s="194"/>
      <c r="G43" s="194"/>
      <c r="H43" s="194"/>
      <c r="I43" s="194"/>
      <c r="J43" s="198"/>
      <c r="K43" s="194"/>
      <c r="L43" s="28"/>
      <c r="M43" s="194"/>
      <c r="N43" s="194"/>
      <c r="O43" s="39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spans="1:25" s="1" customFormat="1" ht="14.45" customHeight="1" x14ac:dyDescent="0.3">
      <c r="A44" s="53"/>
      <c r="B44" s="76"/>
      <c r="C44" s="193" t="s">
        <v>14</v>
      </c>
      <c r="D44" s="194"/>
      <c r="E44" s="194"/>
      <c r="F44" s="194"/>
      <c r="G44" s="194"/>
      <c r="H44" s="194"/>
      <c r="I44" s="194"/>
      <c r="J44" s="198"/>
      <c r="K44" s="194"/>
      <c r="L44" s="28"/>
      <c r="M44" s="194"/>
      <c r="N44" s="194"/>
      <c r="O44" s="39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spans="1:25" s="1" customFormat="1" ht="22.5" customHeight="1" x14ac:dyDescent="0.3">
      <c r="A45" s="53"/>
      <c r="B45" s="76"/>
      <c r="C45" s="194"/>
      <c r="D45" s="194"/>
      <c r="E45" s="279" t="str">
        <f>E7</f>
        <v>Příhrádek Pardubice - dodávka vnitřního vybavení a expozic</v>
      </c>
      <c r="F45" s="279"/>
      <c r="G45" s="280"/>
      <c r="H45" s="280"/>
      <c r="I45" s="280"/>
      <c r="J45" s="198"/>
      <c r="K45" s="193"/>
      <c r="L45" s="28"/>
      <c r="M45" s="194"/>
      <c r="N45" s="194"/>
      <c r="O45" s="39"/>
      <c r="P45" s="53"/>
      <c r="Q45" s="53"/>
      <c r="R45" s="53"/>
      <c r="S45" s="53"/>
      <c r="T45" s="53"/>
      <c r="U45" s="53"/>
      <c r="V45" s="53"/>
      <c r="W45" s="53"/>
      <c r="X45" s="53"/>
      <c r="Y45" s="53"/>
    </row>
    <row r="46" spans="1:25" s="1" customFormat="1" ht="14.45" customHeight="1" x14ac:dyDescent="0.3">
      <c r="A46" s="53"/>
      <c r="B46" s="76"/>
      <c r="C46" s="193" t="s">
        <v>80</v>
      </c>
      <c r="D46" s="194"/>
      <c r="E46" s="194"/>
      <c r="F46" s="194"/>
      <c r="G46" s="194"/>
      <c r="H46" s="194"/>
      <c r="I46" s="194"/>
      <c r="J46" s="198"/>
      <c r="K46" s="194"/>
      <c r="L46" s="28"/>
      <c r="M46" s="194"/>
      <c r="N46" s="194"/>
      <c r="O46" s="39"/>
      <c r="P46" s="53"/>
      <c r="Q46" s="53"/>
      <c r="R46" s="53"/>
      <c r="S46" s="53"/>
      <c r="T46" s="53"/>
      <c r="U46" s="53"/>
      <c r="V46" s="53"/>
      <c r="W46" s="53"/>
      <c r="X46" s="53"/>
      <c r="Y46" s="53"/>
    </row>
    <row r="47" spans="1:25" s="1" customFormat="1" ht="23.25" customHeight="1" x14ac:dyDescent="0.3">
      <c r="A47" s="53"/>
      <c r="B47" s="76"/>
      <c r="C47" s="194"/>
      <c r="D47" s="194"/>
      <c r="E47" s="281" t="str">
        <f>E9</f>
        <v>03.04 - Osvětlení</v>
      </c>
      <c r="F47" s="281"/>
      <c r="G47" s="282"/>
      <c r="H47" s="282"/>
      <c r="I47" s="282"/>
      <c r="J47" s="198"/>
      <c r="K47" s="194"/>
      <c r="L47" s="28"/>
      <c r="M47" s="194"/>
      <c r="N47" s="194"/>
      <c r="O47" s="39"/>
      <c r="P47" s="53"/>
      <c r="Q47" s="53"/>
      <c r="R47" s="53"/>
      <c r="S47" s="53"/>
      <c r="T47" s="53"/>
      <c r="U47" s="53"/>
      <c r="V47" s="53"/>
      <c r="W47" s="53"/>
      <c r="X47" s="53"/>
      <c r="Y47" s="53"/>
    </row>
    <row r="48" spans="1:25" s="1" customFormat="1" ht="6.95" customHeight="1" x14ac:dyDescent="0.3">
      <c r="A48" s="53"/>
      <c r="B48" s="76"/>
      <c r="C48" s="194"/>
      <c r="D48" s="194"/>
      <c r="E48" s="194"/>
      <c r="F48" s="194"/>
      <c r="G48" s="194"/>
      <c r="H48" s="194"/>
      <c r="I48" s="194"/>
      <c r="J48" s="198"/>
      <c r="K48" s="194"/>
      <c r="L48" s="28"/>
      <c r="M48" s="194"/>
      <c r="N48" s="194"/>
      <c r="O48" s="39"/>
      <c r="P48" s="53"/>
      <c r="Q48" s="53"/>
      <c r="R48" s="53"/>
      <c r="S48" s="53"/>
      <c r="T48" s="53"/>
      <c r="U48" s="53"/>
      <c r="V48" s="53"/>
      <c r="W48" s="53"/>
      <c r="X48" s="53"/>
      <c r="Y48" s="53"/>
    </row>
    <row r="49" spans="1:50" s="1" customFormat="1" ht="18" customHeight="1" x14ac:dyDescent="0.3">
      <c r="A49" s="53"/>
      <c r="B49" s="76"/>
      <c r="C49" s="193"/>
      <c r="D49" s="194"/>
      <c r="E49" s="194"/>
      <c r="F49" s="194"/>
      <c r="G49" s="189"/>
      <c r="H49" s="194"/>
      <c r="I49" s="194"/>
      <c r="J49" s="198"/>
      <c r="K49" s="194"/>
      <c r="L49" s="27"/>
      <c r="M49" s="55"/>
      <c r="N49" s="194"/>
      <c r="O49" s="39"/>
      <c r="P49" s="53"/>
      <c r="Q49" s="53"/>
      <c r="R49" s="53"/>
      <c r="S49" s="53"/>
      <c r="T49" s="53"/>
      <c r="U49" s="53"/>
      <c r="V49" s="53"/>
      <c r="W49" s="53"/>
      <c r="X49" s="53"/>
      <c r="Y49" s="53"/>
    </row>
    <row r="50" spans="1:50" s="1" customFormat="1" ht="6.95" customHeight="1" x14ac:dyDescent="0.3">
      <c r="A50" s="53"/>
      <c r="B50" s="76"/>
      <c r="C50" s="194"/>
      <c r="D50" s="194"/>
      <c r="E50" s="194"/>
      <c r="F50" s="194"/>
      <c r="G50" s="194"/>
      <c r="H50" s="194"/>
      <c r="I50" s="194"/>
      <c r="J50" s="198"/>
      <c r="K50" s="194"/>
      <c r="L50" s="28"/>
      <c r="M50" s="194"/>
      <c r="N50" s="194"/>
      <c r="O50" s="39"/>
      <c r="P50" s="53"/>
      <c r="Q50" s="53"/>
      <c r="R50" s="53"/>
      <c r="S50" s="53"/>
      <c r="T50" s="53"/>
      <c r="U50" s="53"/>
      <c r="V50" s="53"/>
      <c r="W50" s="53"/>
      <c r="X50" s="53"/>
      <c r="Y50" s="53"/>
    </row>
    <row r="51" spans="1:50" s="1" customFormat="1" ht="15" x14ac:dyDescent="0.3">
      <c r="A51" s="53"/>
      <c r="B51" s="76"/>
      <c r="C51" s="193"/>
      <c r="D51" s="194"/>
      <c r="E51" s="194"/>
      <c r="F51" s="194"/>
      <c r="G51" s="189"/>
      <c r="H51" s="194"/>
      <c r="I51" s="194"/>
      <c r="J51" s="198"/>
      <c r="K51" s="194"/>
      <c r="L51" s="27"/>
      <c r="M51" s="189"/>
      <c r="N51" s="194"/>
      <c r="O51" s="39"/>
      <c r="P51" s="53"/>
      <c r="Q51" s="53"/>
      <c r="R51" s="53"/>
      <c r="S51" s="53"/>
      <c r="T51" s="53"/>
      <c r="U51" s="53"/>
      <c r="V51" s="53"/>
      <c r="W51" s="53"/>
      <c r="X51" s="53"/>
      <c r="Y51" s="53"/>
    </row>
    <row r="52" spans="1:50" s="1" customFormat="1" ht="14.45" customHeight="1" x14ac:dyDescent="0.3">
      <c r="A52" s="53"/>
      <c r="B52" s="76"/>
      <c r="C52" s="193"/>
      <c r="D52" s="194"/>
      <c r="E52" s="194"/>
      <c r="F52" s="194"/>
      <c r="G52" s="189"/>
      <c r="H52" s="194"/>
      <c r="I52" s="194"/>
      <c r="J52" s="198"/>
      <c r="K52" s="194"/>
      <c r="L52" s="28"/>
      <c r="M52" s="194"/>
      <c r="N52" s="194"/>
      <c r="O52" s="39"/>
      <c r="P52" s="53"/>
      <c r="Q52" s="53"/>
      <c r="R52" s="53"/>
      <c r="S52" s="53"/>
      <c r="T52" s="53"/>
      <c r="U52" s="53"/>
      <c r="V52" s="53"/>
      <c r="W52" s="53"/>
      <c r="X52" s="53"/>
      <c r="Y52" s="53"/>
    </row>
    <row r="53" spans="1:50" s="1" customFormat="1" ht="10.35" customHeight="1" x14ac:dyDescent="0.3">
      <c r="A53" s="53"/>
      <c r="B53" s="76"/>
      <c r="C53" s="194"/>
      <c r="D53" s="194"/>
      <c r="E53" s="194"/>
      <c r="F53" s="194"/>
      <c r="G53" s="194"/>
      <c r="H53" s="194"/>
      <c r="I53" s="194"/>
      <c r="J53" s="198"/>
      <c r="K53" s="194"/>
      <c r="L53" s="28"/>
      <c r="M53" s="194"/>
      <c r="N53" s="194"/>
      <c r="O53" s="39"/>
      <c r="P53" s="53"/>
      <c r="Q53" s="53"/>
      <c r="R53" s="53"/>
      <c r="S53" s="53"/>
      <c r="T53" s="53"/>
      <c r="U53" s="53"/>
      <c r="V53" s="53"/>
      <c r="W53" s="53"/>
      <c r="X53" s="53"/>
      <c r="Y53" s="53"/>
    </row>
    <row r="54" spans="1:50" s="1" customFormat="1" ht="29.25" customHeight="1" x14ac:dyDescent="0.3">
      <c r="A54" s="53"/>
      <c r="B54" s="76"/>
      <c r="C54" s="209" t="s">
        <v>82</v>
      </c>
      <c r="D54" s="204"/>
      <c r="E54" s="204"/>
      <c r="F54" s="204"/>
      <c r="G54" s="204"/>
      <c r="H54" s="204"/>
      <c r="I54" s="204"/>
      <c r="J54" s="201"/>
      <c r="K54" s="204"/>
      <c r="L54" s="207"/>
      <c r="M54" s="210" t="s">
        <v>83</v>
      </c>
      <c r="N54" s="204"/>
      <c r="O54" s="41"/>
      <c r="P54" s="53"/>
      <c r="Q54" s="53"/>
      <c r="R54" s="53"/>
      <c r="S54" s="53"/>
      <c r="T54" s="53"/>
      <c r="U54" s="53"/>
      <c r="V54" s="53"/>
      <c r="W54" s="53"/>
      <c r="X54" s="53"/>
      <c r="Y54" s="53"/>
    </row>
    <row r="55" spans="1:50" s="1" customFormat="1" ht="10.35" customHeight="1" x14ac:dyDescent="0.3">
      <c r="A55" s="53"/>
      <c r="B55" s="76"/>
      <c r="C55" s="194"/>
      <c r="D55" s="194"/>
      <c r="E55" s="194"/>
      <c r="F55" s="194"/>
      <c r="G55" s="194"/>
      <c r="H55" s="194"/>
      <c r="I55" s="194"/>
      <c r="J55" s="198"/>
      <c r="K55" s="194"/>
      <c r="L55" s="28"/>
      <c r="M55" s="194"/>
      <c r="N55" s="194"/>
      <c r="O55" s="39"/>
      <c r="P55" s="53"/>
      <c r="Q55" s="53"/>
      <c r="R55" s="53"/>
      <c r="S55" s="53"/>
      <c r="T55" s="53"/>
      <c r="U55" s="53"/>
      <c r="V55" s="53"/>
      <c r="W55" s="53"/>
      <c r="X55" s="53"/>
      <c r="Y55" s="53"/>
    </row>
    <row r="56" spans="1:50" s="1" customFormat="1" ht="29.25" customHeight="1" x14ac:dyDescent="0.3">
      <c r="A56" s="53"/>
      <c r="B56" s="76"/>
      <c r="C56" s="82" t="s">
        <v>84</v>
      </c>
      <c r="D56" s="194"/>
      <c r="E56" s="194"/>
      <c r="F56" s="194"/>
      <c r="G56" s="194"/>
      <c r="H56" s="194"/>
      <c r="I56" s="194"/>
      <c r="J56" s="198"/>
      <c r="K56" s="194"/>
      <c r="L56" s="28"/>
      <c r="M56" s="58">
        <f>M76</f>
        <v>0</v>
      </c>
      <c r="N56" s="194"/>
      <c r="O56" s="39"/>
      <c r="P56" s="53"/>
      <c r="Q56" s="53"/>
      <c r="R56" s="53"/>
      <c r="S56" s="53"/>
      <c r="T56" s="53"/>
      <c r="U56" s="53"/>
      <c r="V56" s="53"/>
      <c r="W56" s="53"/>
      <c r="X56" s="53"/>
      <c r="Y56" s="53"/>
      <c r="AX56" s="11" t="s">
        <v>85</v>
      </c>
    </row>
    <row r="57" spans="1:50" s="1" customFormat="1" ht="21.75" customHeight="1" x14ac:dyDescent="0.3">
      <c r="A57" s="53"/>
      <c r="B57" s="76"/>
      <c r="C57" s="194"/>
      <c r="D57" s="194"/>
      <c r="E57" s="194"/>
      <c r="F57" s="194"/>
      <c r="G57" s="194"/>
      <c r="H57" s="194"/>
      <c r="I57" s="194"/>
      <c r="J57" s="198"/>
      <c r="K57" s="194"/>
      <c r="L57" s="28"/>
      <c r="M57" s="194"/>
      <c r="N57" s="194"/>
      <c r="O57" s="39"/>
      <c r="P57" s="53"/>
      <c r="Q57" s="53"/>
      <c r="R57" s="53"/>
      <c r="S57" s="53"/>
      <c r="T57" s="53"/>
      <c r="U57" s="53"/>
      <c r="V57" s="53"/>
      <c r="W57" s="53"/>
      <c r="X57" s="53"/>
      <c r="Y57" s="53"/>
    </row>
    <row r="58" spans="1:50" s="1" customFormat="1" ht="6.95" customHeight="1" x14ac:dyDescent="0.3">
      <c r="A58" s="53"/>
      <c r="B58" s="80"/>
      <c r="C58" s="60"/>
      <c r="D58" s="60"/>
      <c r="E58" s="60"/>
      <c r="F58" s="60"/>
      <c r="G58" s="60"/>
      <c r="H58" s="60"/>
      <c r="I58" s="60"/>
      <c r="J58" s="200"/>
      <c r="K58" s="60"/>
      <c r="L58" s="30"/>
      <c r="M58" s="60"/>
      <c r="N58" s="60"/>
      <c r="O58" s="42"/>
      <c r="P58" s="53"/>
      <c r="Q58" s="53"/>
      <c r="R58" s="53"/>
      <c r="S58" s="53"/>
      <c r="T58" s="53"/>
      <c r="U58" s="53"/>
      <c r="V58" s="53"/>
      <c r="W58" s="53"/>
      <c r="X58" s="53"/>
      <c r="Y58" s="53"/>
    </row>
    <row r="62" spans="1:50" s="1" customFormat="1" ht="6.95" customHeight="1" x14ac:dyDescent="0.3">
      <c r="A62" s="53"/>
      <c r="B62" s="44"/>
      <c r="C62" s="44"/>
      <c r="D62" s="44"/>
      <c r="E62" s="44"/>
      <c r="F62" s="44"/>
      <c r="G62" s="44"/>
      <c r="H62" s="44"/>
      <c r="I62" s="44"/>
      <c r="J62" s="91"/>
      <c r="K62" s="194"/>
      <c r="L62" s="28"/>
      <c r="M62" s="44"/>
      <c r="N62" s="44"/>
      <c r="O62" s="44"/>
      <c r="P62" s="53"/>
      <c r="Q62" s="53"/>
      <c r="R62" s="53"/>
      <c r="S62" s="53"/>
      <c r="T62" s="53"/>
      <c r="U62" s="53"/>
      <c r="V62" s="53"/>
      <c r="W62" s="53"/>
      <c r="X62" s="53"/>
      <c r="Y62" s="53"/>
    </row>
    <row r="63" spans="1:50" s="1" customFormat="1" ht="36.950000000000003" customHeight="1" x14ac:dyDescent="0.3">
      <c r="A63" s="53"/>
      <c r="B63" s="44"/>
      <c r="C63" s="74" t="s">
        <v>86</v>
      </c>
      <c r="D63" s="44"/>
      <c r="E63" s="44"/>
      <c r="F63" s="44"/>
      <c r="G63" s="44"/>
      <c r="H63" s="44"/>
      <c r="I63" s="44"/>
      <c r="J63" s="91"/>
      <c r="K63" s="194"/>
      <c r="L63" s="28"/>
      <c r="M63" s="44"/>
      <c r="N63" s="44"/>
      <c r="O63" s="44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4" spans="1:50" s="1" customFormat="1" ht="6.95" customHeight="1" x14ac:dyDescent="0.3">
      <c r="A64" s="53"/>
      <c r="B64" s="44"/>
      <c r="C64" s="44"/>
      <c r="D64" s="44"/>
      <c r="E64" s="44"/>
      <c r="F64" s="44"/>
      <c r="G64" s="44"/>
      <c r="H64" s="44"/>
      <c r="I64" s="44"/>
      <c r="J64" s="91"/>
      <c r="K64" s="194"/>
      <c r="L64" s="28"/>
      <c r="M64" s="44"/>
      <c r="N64" s="44"/>
      <c r="O64" s="44"/>
      <c r="P64" s="53"/>
      <c r="Q64" s="53"/>
      <c r="R64" s="53"/>
      <c r="S64" s="53"/>
      <c r="T64" s="53"/>
      <c r="U64" s="53"/>
      <c r="V64" s="53"/>
      <c r="W64" s="53"/>
      <c r="X64" s="53"/>
      <c r="Y64" s="53"/>
    </row>
    <row r="65" spans="1:68" s="1" customFormat="1" ht="14.45" customHeight="1" x14ac:dyDescent="0.3">
      <c r="A65" s="53"/>
      <c r="B65" s="44"/>
      <c r="C65" s="75" t="s">
        <v>14</v>
      </c>
      <c r="D65" s="44"/>
      <c r="E65" s="44"/>
      <c r="F65" s="44"/>
      <c r="G65" s="44"/>
      <c r="H65" s="44"/>
      <c r="I65" s="44"/>
      <c r="J65" s="91"/>
      <c r="K65" s="194"/>
      <c r="L65" s="28"/>
      <c r="M65" s="44"/>
      <c r="N65" s="44"/>
      <c r="O65" s="44"/>
      <c r="P65" s="53"/>
      <c r="Q65" s="53"/>
      <c r="R65" s="53"/>
      <c r="S65" s="53"/>
      <c r="T65" s="53"/>
      <c r="U65" s="53"/>
      <c r="V65" s="53"/>
      <c r="W65" s="53"/>
      <c r="X65" s="53"/>
      <c r="Y65" s="53"/>
    </row>
    <row r="66" spans="1:68" s="1" customFormat="1" ht="22.5" customHeight="1" x14ac:dyDescent="0.3">
      <c r="A66" s="53"/>
      <c r="B66" s="44"/>
      <c r="C66" s="44"/>
      <c r="D66" s="44"/>
      <c r="E66" s="279" t="str">
        <f>E7</f>
        <v>Příhrádek Pardubice - dodávka vnitřního vybavení a expozic</v>
      </c>
      <c r="F66" s="279"/>
      <c r="G66" s="280"/>
      <c r="H66" s="280"/>
      <c r="I66" s="280"/>
      <c r="J66" s="91"/>
      <c r="K66" s="193"/>
      <c r="L66" s="28"/>
      <c r="M66" s="44"/>
      <c r="N66" s="44"/>
      <c r="O66" s="44"/>
      <c r="P66" s="53"/>
      <c r="Q66" s="53"/>
      <c r="R66" s="53"/>
      <c r="S66" s="53"/>
      <c r="T66" s="53"/>
      <c r="U66" s="53"/>
      <c r="V66" s="53"/>
      <c r="W66" s="53"/>
      <c r="X66" s="53"/>
      <c r="Y66" s="53"/>
    </row>
    <row r="67" spans="1:68" s="1" customFormat="1" ht="14.45" customHeight="1" x14ac:dyDescent="0.3">
      <c r="A67" s="53"/>
      <c r="B67" s="44"/>
      <c r="C67" s="75" t="s">
        <v>80</v>
      </c>
      <c r="D67" s="44"/>
      <c r="E67" s="44"/>
      <c r="F67" s="44"/>
      <c r="G67" s="44"/>
      <c r="H67" s="44"/>
      <c r="I67" s="44"/>
      <c r="J67" s="91"/>
      <c r="K67" s="194"/>
      <c r="L67" s="28"/>
      <c r="M67" s="44"/>
      <c r="N67" s="44"/>
      <c r="O67" s="44"/>
      <c r="P67" s="53"/>
      <c r="Q67" s="53"/>
      <c r="R67" s="53"/>
      <c r="S67" s="53"/>
      <c r="T67" s="53"/>
      <c r="U67" s="53"/>
      <c r="V67" s="53"/>
      <c r="W67" s="53"/>
      <c r="X67" s="53"/>
      <c r="Y67" s="53"/>
    </row>
    <row r="68" spans="1:68" s="1" customFormat="1" ht="23.25" customHeight="1" x14ac:dyDescent="0.3">
      <c r="A68" s="53"/>
      <c r="B68" s="44"/>
      <c r="C68" s="44"/>
      <c r="D68" s="44"/>
      <c r="E68" s="281" t="str">
        <f>E9</f>
        <v>03.04 - Osvětlení</v>
      </c>
      <c r="F68" s="281"/>
      <c r="G68" s="282"/>
      <c r="H68" s="282"/>
      <c r="I68" s="282"/>
      <c r="J68" s="91"/>
      <c r="K68" s="194"/>
      <c r="L68" s="28"/>
      <c r="M68" s="44"/>
      <c r="N68" s="44"/>
      <c r="O68" s="44"/>
      <c r="P68" s="53"/>
      <c r="Q68" s="53"/>
      <c r="R68" s="53"/>
      <c r="S68" s="53"/>
      <c r="T68" s="53"/>
      <c r="U68" s="53"/>
      <c r="V68" s="53"/>
      <c r="W68" s="53"/>
      <c r="X68" s="53"/>
      <c r="Y68" s="53"/>
    </row>
    <row r="69" spans="1:68" s="1" customFormat="1" ht="6.95" customHeight="1" x14ac:dyDescent="0.3">
      <c r="A69" s="53"/>
      <c r="B69" s="44"/>
      <c r="C69" s="44"/>
      <c r="D69" s="44"/>
      <c r="E69" s="44"/>
      <c r="F69" s="44"/>
      <c r="G69" s="44"/>
      <c r="H69" s="44"/>
      <c r="I69" s="44"/>
      <c r="J69" s="91"/>
      <c r="K69" s="194"/>
      <c r="L69" s="28"/>
      <c r="M69" s="44"/>
      <c r="N69" s="44"/>
      <c r="O69" s="44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spans="1:68" s="1" customFormat="1" ht="18" customHeight="1" x14ac:dyDescent="0.3">
      <c r="A70" s="53"/>
      <c r="B70" s="44"/>
      <c r="C70" s="75"/>
      <c r="D70" s="44"/>
      <c r="E70" s="44"/>
      <c r="F70" s="44"/>
      <c r="G70" s="54"/>
      <c r="H70" s="44"/>
      <c r="I70" s="44"/>
      <c r="J70" s="91"/>
      <c r="K70" s="194"/>
      <c r="L70" s="27"/>
      <c r="M70" s="55"/>
      <c r="N70" s="44"/>
      <c r="O70" s="44"/>
      <c r="P70" s="53"/>
      <c r="Q70" s="53"/>
      <c r="R70" s="53"/>
      <c r="S70" s="53"/>
      <c r="T70" s="53"/>
      <c r="U70" s="53"/>
      <c r="V70" s="53"/>
      <c r="W70" s="53"/>
      <c r="X70" s="53"/>
      <c r="Y70" s="53"/>
    </row>
    <row r="71" spans="1:68" s="1" customFormat="1" ht="6.95" customHeight="1" x14ac:dyDescent="0.3">
      <c r="A71" s="53"/>
      <c r="B71" s="44"/>
      <c r="C71" s="44"/>
      <c r="D71" s="44"/>
      <c r="E71" s="44"/>
      <c r="F71" s="44"/>
      <c r="G71" s="44"/>
      <c r="H71" s="44"/>
      <c r="I71" s="44"/>
      <c r="J71" s="91"/>
      <c r="K71" s="194"/>
      <c r="L71" s="28"/>
      <c r="M71" s="44"/>
      <c r="N71" s="44"/>
      <c r="O71" s="44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spans="1:68" s="1" customFormat="1" ht="15" x14ac:dyDescent="0.3">
      <c r="A72" s="53"/>
      <c r="B72" s="44"/>
      <c r="C72" s="75"/>
      <c r="D72" s="44"/>
      <c r="E72" s="44"/>
      <c r="F72" s="44"/>
      <c r="G72" s="54"/>
      <c r="H72" s="44"/>
      <c r="I72" s="44"/>
      <c r="J72" s="91"/>
      <c r="K72" s="194"/>
      <c r="L72" s="27"/>
      <c r="M72" s="54"/>
      <c r="N72" s="44"/>
      <c r="O72" s="44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spans="1:68" s="1" customFormat="1" ht="14.45" customHeight="1" x14ac:dyDescent="0.3">
      <c r="A73" s="53"/>
      <c r="B73" s="44"/>
      <c r="C73" s="75"/>
      <c r="D73" s="44"/>
      <c r="E73" s="44"/>
      <c r="F73" s="44"/>
      <c r="G73" s="54"/>
      <c r="H73" s="44"/>
      <c r="I73" s="44"/>
      <c r="J73" s="91"/>
      <c r="K73" s="194"/>
      <c r="L73" s="28"/>
      <c r="M73" s="44"/>
      <c r="N73" s="44"/>
      <c r="O73" s="44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spans="1:68" s="1" customFormat="1" ht="10.35" customHeight="1" x14ac:dyDescent="0.3">
      <c r="A74" s="53"/>
      <c r="B74" s="44"/>
      <c r="C74" s="44"/>
      <c r="D74" s="44"/>
      <c r="E74" s="44"/>
      <c r="F74" s="44"/>
      <c r="G74" s="44"/>
      <c r="H74" s="44"/>
      <c r="I74" s="44"/>
      <c r="J74" s="91"/>
      <c r="K74" s="194"/>
      <c r="L74" s="28"/>
      <c r="M74" s="44"/>
      <c r="N74" s="44"/>
      <c r="O74" s="44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68" s="3" customFormat="1" ht="29.25" customHeight="1" x14ac:dyDescent="0.3">
      <c r="A75" s="83"/>
      <c r="B75" s="64"/>
      <c r="C75" s="62" t="s">
        <v>87</v>
      </c>
      <c r="D75" s="62" t="s">
        <v>42</v>
      </c>
      <c r="E75" s="62" t="s">
        <v>38</v>
      </c>
      <c r="F75" s="62" t="s">
        <v>570</v>
      </c>
      <c r="G75" s="62" t="s">
        <v>88</v>
      </c>
      <c r="H75" s="62" t="s">
        <v>89</v>
      </c>
      <c r="I75" s="62" t="s">
        <v>90</v>
      </c>
      <c r="J75" s="93" t="s">
        <v>620</v>
      </c>
      <c r="K75" s="62"/>
      <c r="L75" s="32" t="s">
        <v>91</v>
      </c>
      <c r="M75" s="62" t="s">
        <v>83</v>
      </c>
      <c r="N75" s="62" t="s">
        <v>480</v>
      </c>
      <c r="O75" s="45" t="s">
        <v>481</v>
      </c>
      <c r="P75" s="105" t="s">
        <v>92</v>
      </c>
      <c r="Q75" s="105" t="s">
        <v>28</v>
      </c>
      <c r="R75" s="105" t="s">
        <v>93</v>
      </c>
      <c r="S75" s="105" t="s">
        <v>94</v>
      </c>
      <c r="T75" s="105" t="s">
        <v>95</v>
      </c>
      <c r="U75" s="105" t="s">
        <v>96</v>
      </c>
      <c r="V75" s="105" t="s">
        <v>97</v>
      </c>
      <c r="W75" s="106" t="s">
        <v>98</v>
      </c>
      <c r="X75" s="83"/>
      <c r="Y75" s="107"/>
    </row>
    <row r="76" spans="1:68" s="1" customFormat="1" ht="29.25" customHeight="1" x14ac:dyDescent="0.35">
      <c r="A76" s="53"/>
      <c r="B76" s="44"/>
      <c r="C76" s="84" t="s">
        <v>84</v>
      </c>
      <c r="D76" s="44"/>
      <c r="E76" s="44"/>
      <c r="F76" s="44"/>
      <c r="G76" s="44"/>
      <c r="H76" s="44"/>
      <c r="I76" s="44"/>
      <c r="J76" s="91"/>
      <c r="K76" s="194"/>
      <c r="L76" s="28"/>
      <c r="M76" s="65">
        <f>SUM(M77:M91)</f>
        <v>0</v>
      </c>
      <c r="N76" s="44"/>
      <c r="O76" s="46">
        <f>SUM(O77:O91)</f>
        <v>0</v>
      </c>
      <c r="P76" s="108"/>
      <c r="Q76" s="108"/>
      <c r="R76" s="108"/>
      <c r="S76" s="109">
        <f>SUM(S77:S90)</f>
        <v>0</v>
      </c>
      <c r="T76" s="108"/>
      <c r="U76" s="109">
        <f>SUM(U77:U90)</f>
        <v>0</v>
      </c>
      <c r="V76" s="108"/>
      <c r="W76" s="110">
        <f>SUM(W77:W90)</f>
        <v>0</v>
      </c>
      <c r="X76" s="53"/>
      <c r="Y76" s="53"/>
      <c r="AW76" s="11" t="s">
        <v>55</v>
      </c>
      <c r="AX76" s="11" t="s">
        <v>85</v>
      </c>
      <c r="BN76" s="16">
        <f>SUM(BN77:BN91)</f>
        <v>0</v>
      </c>
    </row>
    <row r="77" spans="1:68" s="1" customFormat="1" x14ac:dyDescent="0.3">
      <c r="A77" s="53"/>
      <c r="B77" s="44"/>
      <c r="C77" s="64" t="s">
        <v>62</v>
      </c>
      <c r="D77" s="64" t="s">
        <v>99</v>
      </c>
      <c r="E77" s="86" t="s">
        <v>437</v>
      </c>
      <c r="F77" s="86" t="s">
        <v>601</v>
      </c>
      <c r="G77" s="87" t="s">
        <v>523</v>
      </c>
      <c r="H77" s="64" t="s">
        <v>5</v>
      </c>
      <c r="I77" s="225">
        <v>5</v>
      </c>
      <c r="J77" s="229"/>
      <c r="K77" s="225"/>
      <c r="L77" s="239"/>
      <c r="M77" s="226">
        <f t="shared" ref="M77:M90" si="0">ROUND(L77*I77,2)</f>
        <v>0</v>
      </c>
      <c r="N77" s="68">
        <v>0.21</v>
      </c>
      <c r="O77" s="227">
        <f t="shared" ref="O77:O90" si="1">M77*1.21</f>
        <v>0</v>
      </c>
      <c r="P77" s="114" t="s">
        <v>5</v>
      </c>
      <c r="Q77" s="70" t="s">
        <v>29</v>
      </c>
      <c r="R77" s="71">
        <v>0</v>
      </c>
      <c r="S77" s="71">
        <f t="shared" ref="S77:S90" si="2">R77*I77</f>
        <v>0</v>
      </c>
      <c r="T77" s="71">
        <v>0</v>
      </c>
      <c r="U77" s="71">
        <f t="shared" ref="U77:U90" si="3">T77*I77</f>
        <v>0</v>
      </c>
      <c r="V77" s="71">
        <v>0</v>
      </c>
      <c r="W77" s="115">
        <f t="shared" ref="W77:W90" si="4">V77*I77</f>
        <v>0</v>
      </c>
      <c r="X77" s="53"/>
      <c r="Y77" s="53"/>
      <c r="AU77" s="11" t="s">
        <v>103</v>
      </c>
      <c r="AW77" s="11" t="s">
        <v>99</v>
      </c>
      <c r="AX77" s="11" t="s">
        <v>56</v>
      </c>
      <c r="BB77" s="11" t="s">
        <v>104</v>
      </c>
      <c r="BH77" s="17">
        <f t="shared" ref="BH77:BH90" si="5">IF(Q77="základní",M77,0)</f>
        <v>0</v>
      </c>
      <c r="BI77" s="17">
        <f t="shared" ref="BI77:BI90" si="6">IF(Q77="snížená",M77,0)</f>
        <v>0</v>
      </c>
      <c r="BJ77" s="17">
        <f t="shared" ref="BJ77:BJ90" si="7">IF(Q77="zákl. přenesená",M77,0)</f>
        <v>0</v>
      </c>
      <c r="BK77" s="17">
        <f t="shared" ref="BK77:BK90" si="8">IF(Q77="sníž. přenesená",M77,0)</f>
        <v>0</v>
      </c>
      <c r="BL77" s="17">
        <f t="shared" ref="BL77:BL90" si="9">IF(Q77="nulová",M77,0)</f>
        <v>0</v>
      </c>
      <c r="BM77" s="11" t="s">
        <v>62</v>
      </c>
      <c r="BN77" s="17">
        <f t="shared" ref="BN77:BN90" si="10">ROUND(L77*I77,2)</f>
        <v>0</v>
      </c>
      <c r="BO77" s="11" t="s">
        <v>103</v>
      </c>
      <c r="BP77" s="11" t="s">
        <v>64</v>
      </c>
    </row>
    <row r="78" spans="1:68" s="1" customFormat="1" x14ac:dyDescent="0.3">
      <c r="A78" s="53"/>
      <c r="B78" s="44"/>
      <c r="C78" s="64" t="s">
        <v>64</v>
      </c>
      <c r="D78" s="64" t="s">
        <v>99</v>
      </c>
      <c r="E78" s="86" t="s">
        <v>438</v>
      </c>
      <c r="F78" s="86" t="s">
        <v>601</v>
      </c>
      <c r="G78" s="87" t="s">
        <v>523</v>
      </c>
      <c r="H78" s="64" t="s">
        <v>5</v>
      </c>
      <c r="I78" s="225">
        <v>8</v>
      </c>
      <c r="J78" s="229"/>
      <c r="K78" s="225"/>
      <c r="L78" s="239"/>
      <c r="M78" s="226">
        <f t="shared" si="0"/>
        <v>0</v>
      </c>
      <c r="N78" s="68">
        <v>0.21</v>
      </c>
      <c r="O78" s="227">
        <f t="shared" si="1"/>
        <v>0</v>
      </c>
      <c r="P78" s="114" t="s">
        <v>5</v>
      </c>
      <c r="Q78" s="70" t="s">
        <v>29</v>
      </c>
      <c r="R78" s="71">
        <v>0</v>
      </c>
      <c r="S78" s="71">
        <f t="shared" si="2"/>
        <v>0</v>
      </c>
      <c r="T78" s="71">
        <v>0</v>
      </c>
      <c r="U78" s="71">
        <f t="shared" si="3"/>
        <v>0</v>
      </c>
      <c r="V78" s="71">
        <v>0</v>
      </c>
      <c r="W78" s="115">
        <f t="shared" si="4"/>
        <v>0</v>
      </c>
      <c r="X78" s="53"/>
      <c r="Y78" s="53"/>
      <c r="AU78" s="11" t="s">
        <v>103</v>
      </c>
      <c r="AW78" s="11" t="s">
        <v>99</v>
      </c>
      <c r="AX78" s="11" t="s">
        <v>56</v>
      </c>
      <c r="BB78" s="11" t="s">
        <v>104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7">
        <f t="shared" si="9"/>
        <v>0</v>
      </c>
      <c r="BM78" s="11" t="s">
        <v>62</v>
      </c>
      <c r="BN78" s="17">
        <f t="shared" si="10"/>
        <v>0</v>
      </c>
      <c r="BO78" s="11" t="s">
        <v>103</v>
      </c>
      <c r="BP78" s="11" t="s">
        <v>103</v>
      </c>
    </row>
    <row r="79" spans="1:68" s="1" customFormat="1" x14ac:dyDescent="0.3">
      <c r="A79" s="53"/>
      <c r="B79" s="44"/>
      <c r="C79" s="64" t="s">
        <v>107</v>
      </c>
      <c r="D79" s="64" t="s">
        <v>99</v>
      </c>
      <c r="E79" s="86" t="s">
        <v>439</v>
      </c>
      <c r="F79" s="86" t="s">
        <v>601</v>
      </c>
      <c r="G79" s="87" t="s">
        <v>524</v>
      </c>
      <c r="H79" s="64" t="s">
        <v>5</v>
      </c>
      <c r="I79" s="225">
        <v>4</v>
      </c>
      <c r="J79" s="229"/>
      <c r="K79" s="225"/>
      <c r="L79" s="239"/>
      <c r="M79" s="226">
        <f t="shared" si="0"/>
        <v>0</v>
      </c>
      <c r="N79" s="68">
        <v>0.21</v>
      </c>
      <c r="O79" s="227">
        <f t="shared" si="1"/>
        <v>0</v>
      </c>
      <c r="P79" s="114" t="s">
        <v>5</v>
      </c>
      <c r="Q79" s="70" t="s">
        <v>29</v>
      </c>
      <c r="R79" s="71">
        <v>0</v>
      </c>
      <c r="S79" s="71">
        <f t="shared" si="2"/>
        <v>0</v>
      </c>
      <c r="T79" s="71">
        <v>0</v>
      </c>
      <c r="U79" s="71">
        <f t="shared" si="3"/>
        <v>0</v>
      </c>
      <c r="V79" s="71">
        <v>0</v>
      </c>
      <c r="W79" s="115">
        <f t="shared" si="4"/>
        <v>0</v>
      </c>
      <c r="X79" s="53"/>
      <c r="Y79" s="53"/>
      <c r="AU79" s="11" t="s">
        <v>103</v>
      </c>
      <c r="AW79" s="11" t="s">
        <v>99</v>
      </c>
      <c r="AX79" s="11" t="s">
        <v>56</v>
      </c>
      <c r="BB79" s="11" t="s">
        <v>104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7">
        <f t="shared" si="9"/>
        <v>0</v>
      </c>
      <c r="BM79" s="11" t="s">
        <v>62</v>
      </c>
      <c r="BN79" s="17">
        <f t="shared" si="10"/>
        <v>0</v>
      </c>
      <c r="BO79" s="11" t="s">
        <v>103</v>
      </c>
      <c r="BP79" s="11" t="s">
        <v>109</v>
      </c>
    </row>
    <row r="80" spans="1:68" s="1" customFormat="1" x14ac:dyDescent="0.3">
      <c r="A80" s="53"/>
      <c r="B80" s="44"/>
      <c r="C80" s="64" t="s">
        <v>103</v>
      </c>
      <c r="D80" s="64" t="s">
        <v>99</v>
      </c>
      <c r="E80" s="86" t="s">
        <v>440</v>
      </c>
      <c r="F80" s="86" t="s">
        <v>601</v>
      </c>
      <c r="G80" s="87" t="s">
        <v>525</v>
      </c>
      <c r="H80" s="64" t="s">
        <v>5</v>
      </c>
      <c r="I80" s="225">
        <v>20</v>
      </c>
      <c r="J80" s="229"/>
      <c r="K80" s="225"/>
      <c r="L80" s="239"/>
      <c r="M80" s="226">
        <f t="shared" si="0"/>
        <v>0</v>
      </c>
      <c r="N80" s="68">
        <v>0.21</v>
      </c>
      <c r="O80" s="227">
        <f t="shared" si="1"/>
        <v>0</v>
      </c>
      <c r="P80" s="114" t="s">
        <v>5</v>
      </c>
      <c r="Q80" s="70" t="s">
        <v>29</v>
      </c>
      <c r="R80" s="71">
        <v>0</v>
      </c>
      <c r="S80" s="71">
        <f t="shared" si="2"/>
        <v>0</v>
      </c>
      <c r="T80" s="71">
        <v>0</v>
      </c>
      <c r="U80" s="71">
        <f t="shared" si="3"/>
        <v>0</v>
      </c>
      <c r="V80" s="71">
        <v>0</v>
      </c>
      <c r="W80" s="115">
        <f t="shared" si="4"/>
        <v>0</v>
      </c>
      <c r="X80" s="53"/>
      <c r="Y80" s="53"/>
      <c r="AU80" s="11" t="s">
        <v>103</v>
      </c>
      <c r="AW80" s="11" t="s">
        <v>99</v>
      </c>
      <c r="AX80" s="11" t="s">
        <v>56</v>
      </c>
      <c r="BB80" s="11" t="s">
        <v>104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7">
        <f t="shared" si="9"/>
        <v>0</v>
      </c>
      <c r="BM80" s="11" t="s">
        <v>62</v>
      </c>
      <c r="BN80" s="17">
        <f t="shared" si="10"/>
        <v>0</v>
      </c>
      <c r="BO80" s="11" t="s">
        <v>103</v>
      </c>
      <c r="BP80" s="11" t="s">
        <v>111</v>
      </c>
    </row>
    <row r="81" spans="1:68" s="1" customFormat="1" x14ac:dyDescent="0.3">
      <c r="A81" s="53"/>
      <c r="B81" s="44"/>
      <c r="C81" s="64" t="s">
        <v>112</v>
      </c>
      <c r="D81" s="64" t="s">
        <v>99</v>
      </c>
      <c r="E81" s="86" t="s">
        <v>441</v>
      </c>
      <c r="F81" s="86" t="s">
        <v>601</v>
      </c>
      <c r="G81" s="87" t="s">
        <v>526</v>
      </c>
      <c r="H81" s="64" t="s">
        <v>5</v>
      </c>
      <c r="I81" s="225">
        <v>36</v>
      </c>
      <c r="J81" s="229" t="s">
        <v>19</v>
      </c>
      <c r="K81" s="225"/>
      <c r="L81" s="239"/>
      <c r="M81" s="226">
        <f t="shared" si="0"/>
        <v>0</v>
      </c>
      <c r="N81" s="68">
        <v>0.21</v>
      </c>
      <c r="O81" s="227">
        <f t="shared" si="1"/>
        <v>0</v>
      </c>
      <c r="P81" s="114" t="s">
        <v>5</v>
      </c>
      <c r="Q81" s="70" t="s">
        <v>29</v>
      </c>
      <c r="R81" s="71">
        <v>0</v>
      </c>
      <c r="S81" s="71">
        <f t="shared" si="2"/>
        <v>0</v>
      </c>
      <c r="T81" s="71">
        <v>0</v>
      </c>
      <c r="U81" s="71">
        <f t="shared" si="3"/>
        <v>0</v>
      </c>
      <c r="V81" s="71">
        <v>0</v>
      </c>
      <c r="W81" s="115">
        <f t="shared" si="4"/>
        <v>0</v>
      </c>
      <c r="X81" s="53"/>
      <c r="Y81" s="53"/>
      <c r="AU81" s="11" t="s">
        <v>103</v>
      </c>
      <c r="AW81" s="11" t="s">
        <v>99</v>
      </c>
      <c r="AX81" s="11" t="s">
        <v>56</v>
      </c>
      <c r="BB81" s="11" t="s">
        <v>104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7">
        <f t="shared" si="9"/>
        <v>0</v>
      </c>
      <c r="BM81" s="11" t="s">
        <v>62</v>
      </c>
      <c r="BN81" s="17">
        <f t="shared" si="10"/>
        <v>0</v>
      </c>
      <c r="BO81" s="11" t="s">
        <v>103</v>
      </c>
      <c r="BP81" s="11" t="s">
        <v>114</v>
      </c>
    </row>
    <row r="82" spans="1:68" s="1" customFormat="1" x14ac:dyDescent="0.3">
      <c r="A82" s="53"/>
      <c r="B82" s="44"/>
      <c r="C82" s="64" t="s">
        <v>109</v>
      </c>
      <c r="D82" s="64" t="s">
        <v>99</v>
      </c>
      <c r="E82" s="86" t="s">
        <v>442</v>
      </c>
      <c r="F82" s="86" t="s">
        <v>601</v>
      </c>
      <c r="G82" s="87" t="s">
        <v>443</v>
      </c>
      <c r="H82" s="64" t="s">
        <v>5</v>
      </c>
      <c r="I82" s="225">
        <v>10</v>
      </c>
      <c r="J82" s="229"/>
      <c r="K82" s="225"/>
      <c r="L82" s="239"/>
      <c r="M82" s="226">
        <f t="shared" si="0"/>
        <v>0</v>
      </c>
      <c r="N82" s="68">
        <v>0.21</v>
      </c>
      <c r="O82" s="227">
        <f t="shared" si="1"/>
        <v>0</v>
      </c>
      <c r="P82" s="114" t="s">
        <v>5</v>
      </c>
      <c r="Q82" s="70" t="s">
        <v>29</v>
      </c>
      <c r="R82" s="71">
        <v>0</v>
      </c>
      <c r="S82" s="71">
        <f t="shared" si="2"/>
        <v>0</v>
      </c>
      <c r="T82" s="71">
        <v>0</v>
      </c>
      <c r="U82" s="71">
        <f t="shared" si="3"/>
        <v>0</v>
      </c>
      <c r="V82" s="71">
        <v>0</v>
      </c>
      <c r="W82" s="115">
        <f t="shared" si="4"/>
        <v>0</v>
      </c>
      <c r="X82" s="53"/>
      <c r="Y82" s="53"/>
      <c r="AU82" s="11" t="s">
        <v>103</v>
      </c>
      <c r="AW82" s="11" t="s">
        <v>99</v>
      </c>
      <c r="AX82" s="11" t="s">
        <v>56</v>
      </c>
      <c r="BB82" s="11" t="s">
        <v>104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7">
        <f t="shared" si="9"/>
        <v>0</v>
      </c>
      <c r="BM82" s="11" t="s">
        <v>62</v>
      </c>
      <c r="BN82" s="17">
        <f t="shared" si="10"/>
        <v>0</v>
      </c>
      <c r="BO82" s="11" t="s">
        <v>103</v>
      </c>
      <c r="BP82" s="11" t="s">
        <v>116</v>
      </c>
    </row>
    <row r="83" spans="1:68" s="1" customFormat="1" x14ac:dyDescent="0.3">
      <c r="A83" s="53"/>
      <c r="B83" s="44"/>
      <c r="C83" s="64" t="s">
        <v>117</v>
      </c>
      <c r="D83" s="64" t="s">
        <v>99</v>
      </c>
      <c r="E83" s="86" t="s">
        <v>444</v>
      </c>
      <c r="F83" s="86" t="s">
        <v>601</v>
      </c>
      <c r="G83" s="87" t="s">
        <v>445</v>
      </c>
      <c r="H83" s="64" t="s">
        <v>5</v>
      </c>
      <c r="I83" s="225">
        <v>10</v>
      </c>
      <c r="J83" s="229" t="s">
        <v>19</v>
      </c>
      <c r="K83" s="225"/>
      <c r="L83" s="239"/>
      <c r="M83" s="226">
        <f t="shared" si="0"/>
        <v>0</v>
      </c>
      <c r="N83" s="68">
        <v>0.21</v>
      </c>
      <c r="O83" s="227">
        <f t="shared" si="1"/>
        <v>0</v>
      </c>
      <c r="P83" s="114" t="s">
        <v>5</v>
      </c>
      <c r="Q83" s="70" t="s">
        <v>29</v>
      </c>
      <c r="R83" s="71">
        <v>0</v>
      </c>
      <c r="S83" s="71">
        <f t="shared" si="2"/>
        <v>0</v>
      </c>
      <c r="T83" s="71">
        <v>0</v>
      </c>
      <c r="U83" s="71">
        <f t="shared" si="3"/>
        <v>0</v>
      </c>
      <c r="V83" s="71">
        <v>0</v>
      </c>
      <c r="W83" s="115">
        <f t="shared" si="4"/>
        <v>0</v>
      </c>
      <c r="X83" s="53"/>
      <c r="Y83" s="53"/>
      <c r="AU83" s="11" t="s">
        <v>103</v>
      </c>
      <c r="AW83" s="11" t="s">
        <v>99</v>
      </c>
      <c r="AX83" s="11" t="s">
        <v>56</v>
      </c>
      <c r="BB83" s="11" t="s">
        <v>104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7">
        <f t="shared" si="9"/>
        <v>0</v>
      </c>
      <c r="BM83" s="11" t="s">
        <v>62</v>
      </c>
      <c r="BN83" s="17">
        <f t="shared" si="10"/>
        <v>0</v>
      </c>
      <c r="BO83" s="11" t="s">
        <v>103</v>
      </c>
      <c r="BP83" s="11" t="s">
        <v>119</v>
      </c>
    </row>
    <row r="84" spans="1:68" s="1" customFormat="1" x14ac:dyDescent="0.3">
      <c r="A84" s="53"/>
      <c r="B84" s="44"/>
      <c r="C84" s="64" t="s">
        <v>111</v>
      </c>
      <c r="D84" s="64" t="s">
        <v>99</v>
      </c>
      <c r="E84" s="86" t="s">
        <v>446</v>
      </c>
      <c r="F84" s="86" t="s">
        <v>601</v>
      </c>
      <c r="G84" s="87" t="s">
        <v>447</v>
      </c>
      <c r="H84" s="64" t="s">
        <v>5</v>
      </c>
      <c r="I84" s="225">
        <v>10</v>
      </c>
      <c r="J84" s="229"/>
      <c r="K84" s="225"/>
      <c r="L84" s="239"/>
      <c r="M84" s="226">
        <f t="shared" si="0"/>
        <v>0</v>
      </c>
      <c r="N84" s="68">
        <v>0.21</v>
      </c>
      <c r="O84" s="227">
        <f t="shared" si="1"/>
        <v>0</v>
      </c>
      <c r="P84" s="114" t="s">
        <v>5</v>
      </c>
      <c r="Q84" s="70" t="s">
        <v>29</v>
      </c>
      <c r="R84" s="71">
        <v>0</v>
      </c>
      <c r="S84" s="71">
        <f t="shared" si="2"/>
        <v>0</v>
      </c>
      <c r="T84" s="71">
        <v>0</v>
      </c>
      <c r="U84" s="71">
        <f t="shared" si="3"/>
        <v>0</v>
      </c>
      <c r="V84" s="71">
        <v>0</v>
      </c>
      <c r="W84" s="115">
        <f t="shared" si="4"/>
        <v>0</v>
      </c>
      <c r="X84" s="53"/>
      <c r="Y84" s="53"/>
      <c r="AU84" s="11" t="s">
        <v>103</v>
      </c>
      <c r="AW84" s="11" t="s">
        <v>99</v>
      </c>
      <c r="AX84" s="11" t="s">
        <v>56</v>
      </c>
      <c r="BB84" s="11" t="s">
        <v>104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103</v>
      </c>
      <c r="BP84" s="11" t="s">
        <v>122</v>
      </c>
    </row>
    <row r="85" spans="1:68" s="1" customFormat="1" ht="27" x14ac:dyDescent="0.3">
      <c r="A85" s="53"/>
      <c r="B85" s="44"/>
      <c r="C85" s="64" t="s">
        <v>123</v>
      </c>
      <c r="D85" s="64" t="s">
        <v>99</v>
      </c>
      <c r="E85" s="86" t="s">
        <v>448</v>
      </c>
      <c r="F85" s="86" t="s">
        <v>601</v>
      </c>
      <c r="G85" s="87" t="s">
        <v>449</v>
      </c>
      <c r="H85" s="64" t="s">
        <v>5</v>
      </c>
      <c r="I85" s="225">
        <v>1</v>
      </c>
      <c r="J85" s="229"/>
      <c r="K85" s="225"/>
      <c r="L85" s="239"/>
      <c r="M85" s="226">
        <f t="shared" si="0"/>
        <v>0</v>
      </c>
      <c r="N85" s="68">
        <v>0.21</v>
      </c>
      <c r="O85" s="227">
        <f t="shared" si="1"/>
        <v>0</v>
      </c>
      <c r="P85" s="114" t="s">
        <v>5</v>
      </c>
      <c r="Q85" s="70" t="s">
        <v>29</v>
      </c>
      <c r="R85" s="71">
        <v>0</v>
      </c>
      <c r="S85" s="71">
        <f t="shared" si="2"/>
        <v>0</v>
      </c>
      <c r="T85" s="71">
        <v>0</v>
      </c>
      <c r="U85" s="71">
        <f t="shared" si="3"/>
        <v>0</v>
      </c>
      <c r="V85" s="71">
        <v>0</v>
      </c>
      <c r="W85" s="115">
        <f t="shared" si="4"/>
        <v>0</v>
      </c>
      <c r="X85" s="53"/>
      <c r="Y85" s="53"/>
      <c r="AU85" s="11" t="s">
        <v>103</v>
      </c>
      <c r="AW85" s="11" t="s">
        <v>99</v>
      </c>
      <c r="AX85" s="11" t="s">
        <v>56</v>
      </c>
      <c r="BB85" s="11" t="s">
        <v>104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103</v>
      </c>
      <c r="BP85" s="11" t="s">
        <v>126</v>
      </c>
    </row>
    <row r="86" spans="1:68" s="1" customFormat="1" x14ac:dyDescent="0.3">
      <c r="A86" s="53"/>
      <c r="B86" s="44"/>
      <c r="C86" s="64" t="s">
        <v>114</v>
      </c>
      <c r="D86" s="64" t="s">
        <v>99</v>
      </c>
      <c r="E86" s="86" t="s">
        <v>450</v>
      </c>
      <c r="F86" s="86" t="s">
        <v>601</v>
      </c>
      <c r="G86" s="87" t="s">
        <v>527</v>
      </c>
      <c r="H86" s="64" t="s">
        <v>5</v>
      </c>
      <c r="I86" s="225">
        <v>8</v>
      </c>
      <c r="J86" s="229"/>
      <c r="K86" s="225"/>
      <c r="L86" s="239"/>
      <c r="M86" s="226">
        <f t="shared" si="0"/>
        <v>0</v>
      </c>
      <c r="N86" s="68">
        <v>0.21</v>
      </c>
      <c r="O86" s="227">
        <f t="shared" si="1"/>
        <v>0</v>
      </c>
      <c r="P86" s="114" t="s">
        <v>5</v>
      </c>
      <c r="Q86" s="70" t="s">
        <v>29</v>
      </c>
      <c r="R86" s="71">
        <v>0</v>
      </c>
      <c r="S86" s="71">
        <f t="shared" si="2"/>
        <v>0</v>
      </c>
      <c r="T86" s="71">
        <v>0</v>
      </c>
      <c r="U86" s="71">
        <f t="shared" si="3"/>
        <v>0</v>
      </c>
      <c r="V86" s="71">
        <v>0</v>
      </c>
      <c r="W86" s="115">
        <f t="shared" si="4"/>
        <v>0</v>
      </c>
      <c r="X86" s="53"/>
      <c r="Y86" s="53"/>
      <c r="AU86" s="11" t="s">
        <v>103</v>
      </c>
      <c r="AW86" s="11" t="s">
        <v>99</v>
      </c>
      <c r="AX86" s="11" t="s">
        <v>56</v>
      </c>
      <c r="BB86" s="11" t="s">
        <v>104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103</v>
      </c>
      <c r="BP86" s="11" t="s">
        <v>129</v>
      </c>
    </row>
    <row r="87" spans="1:68" s="1" customFormat="1" x14ac:dyDescent="0.3">
      <c r="A87" s="53"/>
      <c r="B87" s="44"/>
      <c r="C87" s="64" t="s">
        <v>170</v>
      </c>
      <c r="D87" s="64" t="s">
        <v>99</v>
      </c>
      <c r="E87" s="86" t="s">
        <v>451</v>
      </c>
      <c r="F87" s="86" t="s">
        <v>617</v>
      </c>
      <c r="G87" s="87" t="s">
        <v>452</v>
      </c>
      <c r="H87" s="64" t="s">
        <v>5</v>
      </c>
      <c r="I87" s="225">
        <v>2.1</v>
      </c>
      <c r="J87" s="229"/>
      <c r="K87" s="225"/>
      <c r="L87" s="239"/>
      <c r="M87" s="226">
        <f t="shared" si="0"/>
        <v>0</v>
      </c>
      <c r="N87" s="68">
        <v>0.21</v>
      </c>
      <c r="O87" s="227">
        <f t="shared" si="1"/>
        <v>0</v>
      </c>
      <c r="P87" s="114" t="s">
        <v>5</v>
      </c>
      <c r="Q87" s="70" t="s">
        <v>29</v>
      </c>
      <c r="R87" s="71">
        <v>0</v>
      </c>
      <c r="S87" s="71">
        <f t="shared" si="2"/>
        <v>0</v>
      </c>
      <c r="T87" s="71">
        <v>0</v>
      </c>
      <c r="U87" s="71">
        <f t="shared" si="3"/>
        <v>0</v>
      </c>
      <c r="V87" s="71">
        <v>0</v>
      </c>
      <c r="W87" s="115">
        <f t="shared" si="4"/>
        <v>0</v>
      </c>
      <c r="X87" s="53"/>
      <c r="Y87" s="53"/>
      <c r="AU87" s="11" t="s">
        <v>103</v>
      </c>
      <c r="AW87" s="11" t="s">
        <v>99</v>
      </c>
      <c r="AX87" s="11" t="s">
        <v>56</v>
      </c>
      <c r="BB87" s="11" t="s">
        <v>104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103</v>
      </c>
      <c r="BP87" s="11" t="s">
        <v>169</v>
      </c>
    </row>
    <row r="88" spans="1:68" s="1" customFormat="1" x14ac:dyDescent="0.3">
      <c r="A88" s="53"/>
      <c r="B88" s="44"/>
      <c r="C88" s="64" t="s">
        <v>177</v>
      </c>
      <c r="D88" s="64" t="s">
        <v>99</v>
      </c>
      <c r="E88" s="86" t="s">
        <v>453</v>
      </c>
      <c r="F88" s="86" t="s">
        <v>617</v>
      </c>
      <c r="G88" s="87" t="s">
        <v>452</v>
      </c>
      <c r="H88" s="64" t="s">
        <v>5</v>
      </c>
      <c r="I88" s="225">
        <v>10</v>
      </c>
      <c r="J88" s="229"/>
      <c r="K88" s="225"/>
      <c r="L88" s="239"/>
      <c r="M88" s="226">
        <f t="shared" si="0"/>
        <v>0</v>
      </c>
      <c r="N88" s="68">
        <v>0.21</v>
      </c>
      <c r="O88" s="227">
        <f t="shared" si="1"/>
        <v>0</v>
      </c>
      <c r="P88" s="114" t="s">
        <v>5</v>
      </c>
      <c r="Q88" s="70" t="s">
        <v>29</v>
      </c>
      <c r="R88" s="71">
        <v>0</v>
      </c>
      <c r="S88" s="71">
        <f t="shared" si="2"/>
        <v>0</v>
      </c>
      <c r="T88" s="71">
        <v>0</v>
      </c>
      <c r="U88" s="71">
        <f t="shared" si="3"/>
        <v>0</v>
      </c>
      <c r="V88" s="71">
        <v>0</v>
      </c>
      <c r="W88" s="115">
        <f t="shared" si="4"/>
        <v>0</v>
      </c>
      <c r="X88" s="53"/>
      <c r="Y88" s="53"/>
      <c r="AU88" s="11" t="s">
        <v>103</v>
      </c>
      <c r="AW88" s="11" t="s">
        <v>99</v>
      </c>
      <c r="AX88" s="11" t="s">
        <v>56</v>
      </c>
      <c r="BB88" s="11" t="s">
        <v>104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103</v>
      </c>
      <c r="BP88" s="11" t="s">
        <v>176</v>
      </c>
    </row>
    <row r="89" spans="1:68" s="1" customFormat="1" x14ac:dyDescent="0.3">
      <c r="A89" s="53"/>
      <c r="B89" s="44"/>
      <c r="C89" s="64" t="s">
        <v>140</v>
      </c>
      <c r="D89" s="64" t="s">
        <v>99</v>
      </c>
      <c r="E89" s="86" t="s">
        <v>454</v>
      </c>
      <c r="F89" s="86" t="s">
        <v>616</v>
      </c>
      <c r="G89" s="87" t="s">
        <v>455</v>
      </c>
      <c r="H89" s="64" t="s">
        <v>5</v>
      </c>
      <c r="I89" s="225">
        <v>1</v>
      </c>
      <c r="J89" s="229"/>
      <c r="K89" s="225"/>
      <c r="L89" s="239"/>
      <c r="M89" s="226">
        <f t="shared" si="0"/>
        <v>0</v>
      </c>
      <c r="N89" s="68">
        <v>0.21</v>
      </c>
      <c r="O89" s="227">
        <f t="shared" si="1"/>
        <v>0</v>
      </c>
      <c r="P89" s="114" t="s">
        <v>5</v>
      </c>
      <c r="Q89" s="70" t="s">
        <v>29</v>
      </c>
      <c r="R89" s="71">
        <v>0</v>
      </c>
      <c r="S89" s="71">
        <f t="shared" si="2"/>
        <v>0</v>
      </c>
      <c r="T89" s="71">
        <v>0</v>
      </c>
      <c r="U89" s="71">
        <f t="shared" si="3"/>
        <v>0</v>
      </c>
      <c r="V89" s="71">
        <v>0</v>
      </c>
      <c r="W89" s="115">
        <f t="shared" si="4"/>
        <v>0</v>
      </c>
      <c r="X89" s="53"/>
      <c r="Y89" s="53"/>
      <c r="AU89" s="11" t="s">
        <v>103</v>
      </c>
      <c r="AW89" s="11" t="s">
        <v>99</v>
      </c>
      <c r="AX89" s="11" t="s">
        <v>56</v>
      </c>
      <c r="BB89" s="11" t="s">
        <v>104</v>
      </c>
      <c r="BH89" s="17">
        <f t="shared" si="5"/>
        <v>0</v>
      </c>
      <c r="BI89" s="17">
        <f t="shared" si="6"/>
        <v>0</v>
      </c>
      <c r="BJ89" s="17">
        <f t="shared" si="7"/>
        <v>0</v>
      </c>
      <c r="BK89" s="17">
        <f t="shared" si="8"/>
        <v>0</v>
      </c>
      <c r="BL89" s="17">
        <f t="shared" si="9"/>
        <v>0</v>
      </c>
      <c r="BM89" s="11" t="s">
        <v>62</v>
      </c>
      <c r="BN89" s="17">
        <f t="shared" si="10"/>
        <v>0</v>
      </c>
      <c r="BO89" s="11" t="s">
        <v>103</v>
      </c>
      <c r="BP89" s="11" t="s">
        <v>180</v>
      </c>
    </row>
    <row r="90" spans="1:68" s="1" customFormat="1" x14ac:dyDescent="0.3">
      <c r="A90" s="53"/>
      <c r="B90" s="44"/>
      <c r="C90" s="56">
        <v>27</v>
      </c>
      <c r="D90" s="64" t="s">
        <v>99</v>
      </c>
      <c r="E90" s="86" t="s">
        <v>456</v>
      </c>
      <c r="F90" s="86" t="s">
        <v>617</v>
      </c>
      <c r="G90" s="87" t="s">
        <v>452</v>
      </c>
      <c r="H90" s="64" t="s">
        <v>5</v>
      </c>
      <c r="I90" s="225">
        <v>18.600000000000001</v>
      </c>
      <c r="J90" s="229"/>
      <c r="K90" s="225"/>
      <c r="L90" s="239"/>
      <c r="M90" s="226">
        <f t="shared" si="0"/>
        <v>0</v>
      </c>
      <c r="N90" s="68">
        <v>0.21</v>
      </c>
      <c r="O90" s="227">
        <f t="shared" si="1"/>
        <v>0</v>
      </c>
      <c r="P90" s="114" t="s">
        <v>5</v>
      </c>
      <c r="Q90" s="116" t="s">
        <v>29</v>
      </c>
      <c r="R90" s="117">
        <v>0</v>
      </c>
      <c r="S90" s="117">
        <f t="shared" si="2"/>
        <v>0</v>
      </c>
      <c r="T90" s="117">
        <v>0</v>
      </c>
      <c r="U90" s="117">
        <f t="shared" si="3"/>
        <v>0</v>
      </c>
      <c r="V90" s="117">
        <v>0</v>
      </c>
      <c r="W90" s="118">
        <f t="shared" si="4"/>
        <v>0</v>
      </c>
      <c r="X90" s="53"/>
      <c r="Y90" s="53"/>
      <c r="AU90" s="11" t="s">
        <v>103</v>
      </c>
      <c r="AW90" s="11" t="s">
        <v>99</v>
      </c>
      <c r="AX90" s="11" t="s">
        <v>56</v>
      </c>
      <c r="BB90" s="11" t="s">
        <v>104</v>
      </c>
      <c r="BH90" s="17">
        <f t="shared" si="5"/>
        <v>0</v>
      </c>
      <c r="BI90" s="17">
        <f t="shared" si="6"/>
        <v>0</v>
      </c>
      <c r="BJ90" s="17">
        <f t="shared" si="7"/>
        <v>0</v>
      </c>
      <c r="BK90" s="17">
        <f t="shared" si="8"/>
        <v>0</v>
      </c>
      <c r="BL90" s="17">
        <f t="shared" si="9"/>
        <v>0</v>
      </c>
      <c r="BM90" s="11" t="s">
        <v>62</v>
      </c>
      <c r="BN90" s="17">
        <f t="shared" si="10"/>
        <v>0</v>
      </c>
      <c r="BO90" s="11" t="s">
        <v>103</v>
      </c>
      <c r="BP90" s="11" t="s">
        <v>183</v>
      </c>
    </row>
    <row r="91" spans="1:68" s="24" customFormat="1" ht="27" x14ac:dyDescent="0.3">
      <c r="A91" s="53"/>
      <c r="B91" s="77"/>
      <c r="C91" s="14">
        <v>28</v>
      </c>
      <c r="D91" s="186" t="s">
        <v>99</v>
      </c>
      <c r="E91" s="184" t="s">
        <v>621</v>
      </c>
      <c r="F91" s="184"/>
      <c r="G91" s="185" t="s">
        <v>622</v>
      </c>
      <c r="H91" s="186" t="s">
        <v>5</v>
      </c>
      <c r="I91" s="240">
        <v>73</v>
      </c>
      <c r="J91" s="229"/>
      <c r="K91" s="240"/>
      <c r="L91" s="239"/>
      <c r="M91" s="226">
        <f t="shared" ref="M91" si="11">ROUND(L91*I91,2)</f>
        <v>0</v>
      </c>
      <c r="N91" s="68">
        <v>0.21</v>
      </c>
      <c r="O91" s="227">
        <f t="shared" ref="O91" si="12">M91*1.21</f>
        <v>0</v>
      </c>
      <c r="P91" s="114" t="s">
        <v>5</v>
      </c>
      <c r="Q91" s="116" t="s">
        <v>29</v>
      </c>
      <c r="R91" s="117">
        <v>0</v>
      </c>
      <c r="S91" s="117">
        <f t="shared" ref="S91" si="13">R91*I91</f>
        <v>0</v>
      </c>
      <c r="T91" s="117">
        <v>0</v>
      </c>
      <c r="U91" s="117">
        <f t="shared" ref="U91" si="14">T91*I91</f>
        <v>0</v>
      </c>
      <c r="V91" s="117">
        <v>0</v>
      </c>
      <c r="W91" s="118">
        <f t="shared" ref="W91" si="15">V91*I91</f>
        <v>0</v>
      </c>
      <c r="X91" s="53"/>
      <c r="Y91" s="53"/>
      <c r="AU91" s="11" t="s">
        <v>103</v>
      </c>
      <c r="AW91" s="11" t="s">
        <v>99</v>
      </c>
      <c r="AX91" s="11" t="s">
        <v>56</v>
      </c>
      <c r="BB91" s="11" t="s">
        <v>104</v>
      </c>
      <c r="BH91" s="17">
        <f t="shared" ref="BH91" si="16">IF(Q91="základní",M91,0)</f>
        <v>0</v>
      </c>
      <c r="BI91" s="17">
        <f t="shared" ref="BI91" si="17">IF(Q91="snížená",M91,0)</f>
        <v>0</v>
      </c>
      <c r="BJ91" s="17">
        <f t="shared" ref="BJ91" si="18">IF(Q91="zákl. přenesená",M91,0)</f>
        <v>0</v>
      </c>
      <c r="BK91" s="17">
        <f t="shared" ref="BK91" si="19">IF(Q91="sníž. přenesená",M91,0)</f>
        <v>0</v>
      </c>
      <c r="BL91" s="17">
        <f t="shared" ref="BL91" si="20">IF(Q91="nulová",M91,0)</f>
        <v>0</v>
      </c>
      <c r="BM91" s="11" t="s">
        <v>62</v>
      </c>
      <c r="BN91" s="17">
        <f t="shared" ref="BN91" si="21">ROUND(L91*I91,2)</f>
        <v>0</v>
      </c>
      <c r="BO91" s="11" t="s">
        <v>103</v>
      </c>
      <c r="BP91" s="11" t="s">
        <v>183</v>
      </c>
    </row>
  </sheetData>
  <sheetProtection algorithmName="SHA-512" hashValue="37dyw5o0oH5BRvOvfdsoNqRmK+6WE8xK3Z2SEF3pOqsfOCmEqcUzWpzyrSXrsKjaTR0ZCccgq0Olf4BRE8bFNQ==" saltValue="prgVqnF79KPMdr4Iufu0qw==" spinCount="100000" sheet="1" objects="1" scenarios="1"/>
  <autoFilter ref="C75:N90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9"/>
  <sheetViews>
    <sheetView showGridLines="0" zoomScaleNormal="100" workbookViewId="0">
      <pane ySplit="1" topLeftCell="A66" activePane="bottomLeft" state="frozen"/>
      <selection pane="bottomLeft" activeCell="J84" sqref="J84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4" width="4.33203125" style="49" hidden="1" customWidth="1"/>
    <col min="5" max="5" width="11.6640625" style="49" customWidth="1"/>
    <col min="6" max="6" width="17.1640625" style="49" hidden="1" customWidth="1"/>
    <col min="7" max="7" width="45" style="49" customWidth="1"/>
    <col min="8" max="8" width="8.6640625" style="49" customWidth="1"/>
    <col min="9" max="9" width="11.1640625" style="49" customWidth="1"/>
    <col min="10" max="10" width="28.33203125" style="231" customWidth="1"/>
    <col min="11" max="11" width="1.1640625" style="187" customWidth="1"/>
    <col min="12" max="12" width="13.33203125" customWidth="1"/>
    <col min="13" max="13" width="23.5" style="49" customWidth="1"/>
    <col min="14" max="14" width="15.5" style="49" customWidth="1"/>
    <col min="15" max="15" width="18.5" style="48" customWidth="1"/>
    <col min="16" max="21" width="9.33203125" style="49" hidden="1"/>
    <col min="22" max="22" width="8.1640625" style="49" hidden="1" customWidth="1"/>
    <col min="23" max="23" width="29.6640625" style="49" hidden="1" customWidth="1"/>
    <col min="24" max="24" width="16.33203125" style="49" hidden="1" customWidth="1"/>
    <col min="25" max="25" width="2.83203125" style="49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4" t="s">
        <v>74</v>
      </c>
      <c r="H1" s="283" t="s">
        <v>75</v>
      </c>
      <c r="I1" s="283"/>
      <c r="J1" s="230"/>
      <c r="K1" s="195"/>
      <c r="L1" s="7"/>
      <c r="M1" s="34" t="s">
        <v>76</v>
      </c>
      <c r="N1" s="8" t="s">
        <v>77</v>
      </c>
      <c r="O1" s="34" t="s">
        <v>78</v>
      </c>
      <c r="P1" s="34"/>
      <c r="Q1" s="34"/>
      <c r="R1" s="34"/>
      <c r="S1" s="34"/>
      <c r="T1" s="34"/>
      <c r="U1" s="34"/>
      <c r="V1" s="34"/>
      <c r="W1" s="34"/>
      <c r="X1" s="13"/>
      <c r="Y1" s="13"/>
      <c r="Z1" s="224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6" t="s">
        <v>8</v>
      </c>
      <c r="AW2" s="11" t="s">
        <v>71</v>
      </c>
    </row>
    <row r="3" spans="1:73" ht="6.95" customHeight="1" x14ac:dyDescent="0.3">
      <c r="B3" s="72"/>
      <c r="C3" s="50"/>
      <c r="D3" s="50"/>
      <c r="E3" s="50"/>
      <c r="F3" s="50"/>
      <c r="G3" s="50"/>
      <c r="H3" s="50"/>
      <c r="I3" s="50"/>
      <c r="J3" s="232"/>
      <c r="K3" s="50"/>
      <c r="L3" s="29"/>
      <c r="M3" s="50"/>
      <c r="N3" s="50"/>
      <c r="O3" s="37"/>
      <c r="AW3" s="11" t="s">
        <v>64</v>
      </c>
    </row>
    <row r="4" spans="1:73" ht="36.950000000000003" customHeight="1" x14ac:dyDescent="0.3">
      <c r="B4" s="73"/>
      <c r="C4" s="190"/>
      <c r="D4" s="74" t="s">
        <v>79</v>
      </c>
      <c r="E4" s="190"/>
      <c r="F4" s="190"/>
      <c r="G4" s="190"/>
      <c r="H4" s="190"/>
      <c r="I4" s="190"/>
      <c r="J4" s="233"/>
      <c r="K4" s="190"/>
      <c r="L4" s="25"/>
      <c r="M4" s="190"/>
      <c r="N4" s="190"/>
      <c r="O4" s="38"/>
      <c r="P4" s="52" t="s">
        <v>12</v>
      </c>
      <c r="AW4" s="11" t="s">
        <v>6</v>
      </c>
    </row>
    <row r="5" spans="1:73" ht="6.95" customHeight="1" x14ac:dyDescent="0.3">
      <c r="B5" s="73"/>
      <c r="C5" s="190"/>
      <c r="D5" s="190"/>
      <c r="E5" s="190"/>
      <c r="F5" s="190"/>
      <c r="G5" s="190"/>
      <c r="H5" s="190"/>
      <c r="I5" s="190"/>
      <c r="J5" s="233"/>
      <c r="K5" s="190"/>
      <c r="L5" s="25"/>
      <c r="M5" s="190"/>
      <c r="N5" s="190"/>
      <c r="O5" s="38"/>
    </row>
    <row r="6" spans="1:73" ht="15" x14ac:dyDescent="0.3">
      <c r="B6" s="73"/>
      <c r="C6" s="190"/>
      <c r="D6" s="193" t="s">
        <v>14</v>
      </c>
      <c r="E6" s="190"/>
      <c r="F6" s="190"/>
      <c r="G6" s="190"/>
      <c r="H6" s="190"/>
      <c r="I6" s="190"/>
      <c r="J6" s="233"/>
      <c r="K6" s="190"/>
      <c r="L6" s="25"/>
      <c r="M6" s="190"/>
      <c r="N6" s="190"/>
      <c r="O6" s="38"/>
    </row>
    <row r="7" spans="1:73" ht="22.5" customHeight="1" x14ac:dyDescent="0.3">
      <c r="B7" s="73"/>
      <c r="C7" s="190"/>
      <c r="D7" s="190"/>
      <c r="E7" s="279" t="str">
        <f>'Rekapitulace '!K6</f>
        <v>Příhrádek Pardubice - dodávka vnitřního vybavení a expozic</v>
      </c>
      <c r="F7" s="279"/>
      <c r="G7" s="280"/>
      <c r="H7" s="280"/>
      <c r="I7" s="280"/>
      <c r="J7" s="233"/>
      <c r="K7" s="193"/>
      <c r="L7" s="25"/>
      <c r="M7" s="190"/>
      <c r="N7" s="190"/>
      <c r="O7" s="38"/>
    </row>
    <row r="8" spans="1:73" s="1" customFormat="1" ht="15" x14ac:dyDescent="0.3">
      <c r="A8" s="53"/>
      <c r="B8" s="76"/>
      <c r="C8" s="194"/>
      <c r="D8" s="193" t="s">
        <v>80</v>
      </c>
      <c r="E8" s="194"/>
      <c r="F8" s="194"/>
      <c r="G8" s="194"/>
      <c r="H8" s="194"/>
      <c r="I8" s="194"/>
      <c r="J8" s="199"/>
      <c r="K8" s="194"/>
      <c r="L8" s="28"/>
      <c r="M8" s="194"/>
      <c r="N8" s="194"/>
      <c r="O8" s="39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73" s="1" customFormat="1" ht="36.950000000000003" customHeight="1" x14ac:dyDescent="0.3">
      <c r="A9" s="53"/>
      <c r="B9" s="76"/>
      <c r="C9" s="194"/>
      <c r="D9" s="194"/>
      <c r="E9" s="284" t="s">
        <v>509</v>
      </c>
      <c r="F9" s="284"/>
      <c r="G9" s="282"/>
      <c r="H9" s="282"/>
      <c r="I9" s="282"/>
      <c r="J9" s="199"/>
      <c r="K9" s="194"/>
      <c r="L9" s="28"/>
      <c r="M9" s="194"/>
      <c r="N9" s="194"/>
      <c r="O9" s="39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73" s="1" customFormat="1" x14ac:dyDescent="0.3">
      <c r="A10" s="53"/>
      <c r="B10" s="76"/>
      <c r="C10" s="194"/>
      <c r="D10" s="194"/>
      <c r="E10" s="194"/>
      <c r="F10" s="194"/>
      <c r="G10" s="194"/>
      <c r="H10" s="194"/>
      <c r="I10" s="194"/>
      <c r="J10" s="199"/>
      <c r="K10" s="194"/>
      <c r="L10" s="28"/>
      <c r="M10" s="194"/>
      <c r="N10" s="194"/>
      <c r="O10" s="39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73" s="1" customFormat="1" ht="14.45" customHeight="1" x14ac:dyDescent="0.3">
      <c r="A11" s="53"/>
      <c r="B11" s="76"/>
      <c r="C11" s="194"/>
      <c r="D11" s="193" t="s">
        <v>15</v>
      </c>
      <c r="E11" s="194"/>
      <c r="F11" s="194"/>
      <c r="G11" s="189" t="s">
        <v>5</v>
      </c>
      <c r="H11" s="194"/>
      <c r="I11" s="194"/>
      <c r="J11" s="199"/>
      <c r="K11" s="194"/>
      <c r="L11" s="27"/>
      <c r="M11" s="189"/>
      <c r="N11" s="194"/>
      <c r="O11" s="39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73" s="1" customFormat="1" ht="14.45" customHeight="1" x14ac:dyDescent="0.3">
      <c r="A12" s="53"/>
      <c r="B12" s="76"/>
      <c r="C12" s="194"/>
      <c r="D12" s="193" t="s">
        <v>16</v>
      </c>
      <c r="E12" s="194"/>
      <c r="F12" s="194"/>
      <c r="G12" s="189" t="s">
        <v>19</v>
      </c>
      <c r="H12" s="194"/>
      <c r="I12" s="194"/>
      <c r="J12" s="199"/>
      <c r="K12" s="194"/>
      <c r="L12" s="27"/>
      <c r="M12" s="55"/>
      <c r="N12" s="194"/>
      <c r="O12" s="39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73" s="1" customFormat="1" ht="10.9" customHeight="1" x14ac:dyDescent="0.3">
      <c r="A13" s="53"/>
      <c r="B13" s="76"/>
      <c r="C13" s="194"/>
      <c r="D13" s="194"/>
      <c r="E13" s="194"/>
      <c r="F13" s="194"/>
      <c r="G13" s="194"/>
      <c r="H13" s="194"/>
      <c r="I13" s="194"/>
      <c r="J13" s="199"/>
      <c r="K13" s="194"/>
      <c r="L13" s="28"/>
      <c r="M13" s="194"/>
      <c r="N13" s="194"/>
      <c r="O13" s="39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73" s="1" customFormat="1" ht="14.45" customHeight="1" x14ac:dyDescent="0.3">
      <c r="A14" s="53"/>
      <c r="B14" s="76"/>
      <c r="C14" s="194"/>
      <c r="D14" s="193" t="s">
        <v>18</v>
      </c>
      <c r="E14" s="194"/>
      <c r="F14" s="194"/>
      <c r="G14" s="194"/>
      <c r="H14" s="194"/>
      <c r="I14" s="194"/>
      <c r="J14" s="199"/>
      <c r="K14" s="194"/>
      <c r="L14" s="27"/>
      <c r="M14" s="189"/>
      <c r="N14" s="194"/>
      <c r="O14" s="39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73" s="1" customFormat="1" ht="18" customHeight="1" x14ac:dyDescent="0.3">
      <c r="A15" s="53"/>
      <c r="B15" s="76"/>
      <c r="C15" s="194"/>
      <c r="D15" s="194"/>
      <c r="E15" s="189" t="str">
        <f>IF('Rekapitulace '!E11="","",'Rekapitulace '!E11)</f>
        <v xml:space="preserve"> </v>
      </c>
      <c r="F15" s="189"/>
      <c r="G15" s="194"/>
      <c r="H15" s="194"/>
      <c r="I15" s="194"/>
      <c r="J15" s="199"/>
      <c r="K15" s="194"/>
      <c r="L15" s="27"/>
      <c r="M15" s="189"/>
      <c r="N15" s="194"/>
      <c r="O15" s="39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spans="1:73" s="1" customFormat="1" ht="6.95" customHeight="1" x14ac:dyDescent="0.3">
      <c r="A16" s="53"/>
      <c r="B16" s="76"/>
      <c r="C16" s="194"/>
      <c r="D16" s="194"/>
      <c r="E16" s="194"/>
      <c r="F16" s="194"/>
      <c r="G16" s="194"/>
      <c r="H16" s="194"/>
      <c r="I16" s="194"/>
      <c r="J16" s="199"/>
      <c r="K16" s="194"/>
      <c r="L16" s="28"/>
      <c r="M16" s="194"/>
      <c r="N16" s="194"/>
      <c r="O16" s="39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spans="1:25" s="1" customFormat="1" ht="14.45" customHeight="1" x14ac:dyDescent="0.3">
      <c r="A17" s="53"/>
      <c r="B17" s="76"/>
      <c r="C17" s="194"/>
      <c r="D17" s="193" t="s">
        <v>20</v>
      </c>
      <c r="E17" s="194"/>
      <c r="F17" s="194"/>
      <c r="G17" s="194"/>
      <c r="H17" s="194"/>
      <c r="I17" s="194"/>
      <c r="J17" s="199"/>
      <c r="K17" s="194"/>
      <c r="L17" s="27"/>
      <c r="M17" s="189"/>
      <c r="N17" s="194"/>
      <c r="O17" s="39"/>
      <c r="P17" s="53"/>
      <c r="Q17" s="53"/>
      <c r="R17" s="53"/>
      <c r="S17" s="53"/>
      <c r="T17" s="53"/>
      <c r="U17" s="53"/>
      <c r="V17" s="53"/>
      <c r="W17" s="53"/>
      <c r="X17" s="53"/>
      <c r="Y17" s="53"/>
    </row>
    <row r="18" spans="1:25" s="1" customFormat="1" ht="18" customHeight="1" x14ac:dyDescent="0.3">
      <c r="A18" s="53"/>
      <c r="B18" s="76"/>
      <c r="C18" s="194"/>
      <c r="D18" s="194"/>
      <c r="E18" s="189" t="str">
        <f>IF('Rekapitulace '!E14="Vyplň údaj","",IF('Rekapitulace '!E14="","",'Rekapitulace '!E14))</f>
        <v xml:space="preserve"> </v>
      </c>
      <c r="F18" s="189"/>
      <c r="G18" s="194"/>
      <c r="H18" s="194"/>
      <c r="I18" s="194"/>
      <c r="J18" s="199"/>
      <c r="K18" s="194"/>
      <c r="L18" s="27"/>
      <c r="M18" s="189"/>
      <c r="N18" s="194"/>
      <c r="O18" s="39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s="1" customFormat="1" ht="6.95" customHeight="1" x14ac:dyDescent="0.3">
      <c r="A19" s="53"/>
      <c r="B19" s="76"/>
      <c r="C19" s="194"/>
      <c r="D19" s="194"/>
      <c r="E19" s="194"/>
      <c r="F19" s="194"/>
      <c r="G19" s="194"/>
      <c r="H19" s="194"/>
      <c r="I19" s="194"/>
      <c r="J19" s="199"/>
      <c r="K19" s="194"/>
      <c r="L19" s="28"/>
      <c r="M19" s="194"/>
      <c r="N19" s="194"/>
      <c r="O19" s="39"/>
      <c r="P19" s="53"/>
      <c r="Q19" s="53"/>
      <c r="R19" s="53"/>
      <c r="S19" s="53"/>
      <c r="T19" s="53"/>
      <c r="U19" s="53"/>
      <c r="V19" s="53"/>
      <c r="W19" s="53"/>
      <c r="X19" s="53"/>
      <c r="Y19" s="53"/>
    </row>
    <row r="20" spans="1:25" s="1" customFormat="1" ht="14.45" customHeight="1" x14ac:dyDescent="0.3">
      <c r="A20" s="53"/>
      <c r="B20" s="76"/>
      <c r="C20" s="194"/>
      <c r="D20" s="193" t="s">
        <v>21</v>
      </c>
      <c r="E20" s="194"/>
      <c r="F20" s="194"/>
      <c r="G20" s="194"/>
      <c r="H20" s="194"/>
      <c r="I20" s="194"/>
      <c r="J20" s="199"/>
      <c r="K20" s="194"/>
      <c r="L20" s="27"/>
      <c r="M20" s="189"/>
      <c r="N20" s="194"/>
      <c r="O20" s="39"/>
      <c r="P20" s="53"/>
      <c r="Q20" s="53"/>
      <c r="R20" s="53"/>
      <c r="S20" s="53"/>
      <c r="T20" s="53"/>
      <c r="U20" s="53"/>
      <c r="V20" s="53"/>
      <c r="W20" s="53"/>
      <c r="X20" s="53"/>
      <c r="Y20" s="53"/>
    </row>
    <row r="21" spans="1:25" s="1" customFormat="1" ht="18" customHeight="1" x14ac:dyDescent="0.3">
      <c r="A21" s="53"/>
      <c r="B21" s="76"/>
      <c r="C21" s="194"/>
      <c r="D21" s="194"/>
      <c r="E21" s="189" t="str">
        <f>IF('Rekapitulace '!E17="","",'Rekapitulace '!E17)</f>
        <v xml:space="preserve"> </v>
      </c>
      <c r="F21" s="189"/>
      <c r="G21" s="194"/>
      <c r="H21" s="194"/>
      <c r="I21" s="194"/>
      <c r="J21" s="199"/>
      <c r="K21" s="194"/>
      <c r="L21" s="27"/>
      <c r="M21" s="189"/>
      <c r="N21" s="194"/>
      <c r="O21" s="39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spans="1:25" s="1" customFormat="1" ht="6.95" customHeight="1" x14ac:dyDescent="0.3">
      <c r="A22" s="53"/>
      <c r="B22" s="76"/>
      <c r="C22" s="194"/>
      <c r="D22" s="194"/>
      <c r="E22" s="194"/>
      <c r="F22" s="194"/>
      <c r="G22" s="194"/>
      <c r="H22" s="194"/>
      <c r="I22" s="194"/>
      <c r="J22" s="199"/>
      <c r="K22" s="194"/>
      <c r="L22" s="28"/>
      <c r="M22" s="194"/>
      <c r="N22" s="194"/>
      <c r="O22" s="39"/>
      <c r="P22" s="53"/>
      <c r="Q22" s="53"/>
      <c r="R22" s="53"/>
      <c r="S22" s="53"/>
      <c r="T22" s="53"/>
      <c r="U22" s="53"/>
      <c r="V22" s="53"/>
      <c r="W22" s="53"/>
      <c r="X22" s="53"/>
      <c r="Y22" s="53"/>
    </row>
    <row r="23" spans="1:25" s="1" customFormat="1" ht="14.45" customHeight="1" x14ac:dyDescent="0.3">
      <c r="A23" s="53"/>
      <c r="B23" s="76"/>
      <c r="C23" s="194"/>
      <c r="D23" s="193" t="s">
        <v>23</v>
      </c>
      <c r="E23" s="194"/>
      <c r="F23" s="194"/>
      <c r="G23" s="194"/>
      <c r="H23" s="194"/>
      <c r="I23" s="194"/>
      <c r="J23" s="199"/>
      <c r="K23" s="194"/>
      <c r="L23" s="28"/>
      <c r="M23" s="194"/>
      <c r="N23" s="194"/>
      <c r="O23" s="39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spans="1:25" s="2" customFormat="1" ht="22.5" customHeight="1" x14ac:dyDescent="0.3">
      <c r="A24" s="57"/>
      <c r="B24" s="78"/>
      <c r="C24" s="56"/>
      <c r="D24" s="56"/>
      <c r="E24" s="275" t="s">
        <v>5</v>
      </c>
      <c r="F24" s="275"/>
      <c r="G24" s="275"/>
      <c r="H24" s="275"/>
      <c r="I24" s="275"/>
      <c r="J24" s="199"/>
      <c r="K24" s="191"/>
      <c r="L24" s="14"/>
      <c r="M24" s="56"/>
      <c r="N24" s="56"/>
      <c r="O24" s="40"/>
      <c r="P24" s="57"/>
      <c r="Q24" s="57"/>
      <c r="R24" s="57"/>
      <c r="S24" s="57"/>
      <c r="T24" s="57"/>
      <c r="U24" s="57"/>
      <c r="V24" s="57"/>
      <c r="W24" s="57"/>
      <c r="X24" s="57"/>
      <c r="Y24" s="57"/>
    </row>
    <row r="25" spans="1:25" s="1" customFormat="1" ht="6.95" customHeight="1" x14ac:dyDescent="0.3">
      <c r="A25" s="53"/>
      <c r="B25" s="76"/>
      <c r="C25" s="194"/>
      <c r="D25" s="194"/>
      <c r="E25" s="194"/>
      <c r="F25" s="194"/>
      <c r="G25" s="194"/>
      <c r="H25" s="194"/>
      <c r="I25" s="194"/>
      <c r="J25" s="199"/>
      <c r="K25" s="194"/>
      <c r="L25" s="28"/>
      <c r="M25" s="194"/>
      <c r="N25" s="194"/>
      <c r="O25" s="39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s="1" customFormat="1" ht="6.95" customHeight="1" x14ac:dyDescent="0.3">
      <c r="A26" s="53"/>
      <c r="B26" s="76"/>
      <c r="C26" s="194"/>
      <c r="D26" s="194"/>
      <c r="E26" s="194"/>
      <c r="F26" s="194"/>
      <c r="G26" s="194"/>
      <c r="H26" s="194"/>
      <c r="I26" s="194"/>
      <c r="J26" s="199"/>
      <c r="K26" s="194"/>
      <c r="L26" s="28"/>
      <c r="M26" s="194"/>
      <c r="N26" s="194"/>
      <c r="O26" s="39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spans="1:25" s="1" customFormat="1" ht="25.35" customHeight="1" x14ac:dyDescent="0.3">
      <c r="A27" s="53"/>
      <c r="B27" s="76"/>
      <c r="C27" s="194"/>
      <c r="D27" s="79" t="s">
        <v>24</v>
      </c>
      <c r="E27" s="194"/>
      <c r="F27" s="194"/>
      <c r="G27" s="194"/>
      <c r="H27" s="194"/>
      <c r="I27" s="194"/>
      <c r="J27" s="199"/>
      <c r="K27" s="194"/>
      <c r="L27" s="28"/>
      <c r="M27" s="58">
        <f>M76</f>
        <v>0</v>
      </c>
      <c r="N27" s="194"/>
      <c r="O27" s="39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spans="1:25" s="1" customFormat="1" ht="6.95" customHeight="1" x14ac:dyDescent="0.3">
      <c r="A28" s="53"/>
      <c r="B28" s="76"/>
      <c r="C28" s="194"/>
      <c r="D28" s="194"/>
      <c r="E28" s="194"/>
      <c r="F28" s="194"/>
      <c r="G28" s="194"/>
      <c r="H28" s="194"/>
      <c r="I28" s="194"/>
      <c r="J28" s="199"/>
      <c r="K28" s="194"/>
      <c r="L28" s="28"/>
      <c r="M28" s="194"/>
      <c r="N28" s="194"/>
      <c r="O28" s="39"/>
      <c r="P28" s="53"/>
      <c r="Q28" s="53"/>
      <c r="R28" s="53"/>
      <c r="S28" s="53"/>
      <c r="T28" s="53"/>
      <c r="U28" s="53"/>
      <c r="V28" s="53"/>
      <c r="W28" s="53"/>
      <c r="X28" s="53"/>
      <c r="Y28" s="53"/>
    </row>
    <row r="29" spans="1:25" s="1" customFormat="1" ht="14.45" customHeight="1" x14ac:dyDescent="0.3">
      <c r="A29" s="53"/>
      <c r="B29" s="76"/>
      <c r="C29" s="194"/>
      <c r="D29" s="194"/>
      <c r="E29" s="194"/>
      <c r="F29" s="194"/>
      <c r="G29" s="192" t="s">
        <v>26</v>
      </c>
      <c r="H29" s="194"/>
      <c r="I29" s="194"/>
      <c r="J29" s="199"/>
      <c r="K29" s="194"/>
      <c r="L29" s="26" t="s">
        <v>25</v>
      </c>
      <c r="M29" s="192" t="s">
        <v>27</v>
      </c>
      <c r="N29" s="194"/>
      <c r="O29" s="39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spans="1:25" s="1" customFormat="1" ht="14.45" customHeight="1" x14ac:dyDescent="0.3">
      <c r="A30" s="53"/>
      <c r="B30" s="76"/>
      <c r="C30" s="194"/>
      <c r="D30" s="188" t="s">
        <v>28</v>
      </c>
      <c r="E30" s="188" t="s">
        <v>29</v>
      </c>
      <c r="F30" s="188"/>
      <c r="G30" s="59">
        <f>M76</f>
        <v>0</v>
      </c>
      <c r="H30" s="194"/>
      <c r="I30" s="194"/>
      <c r="J30" s="199"/>
      <c r="K30" s="194"/>
      <c r="L30" s="15">
        <v>0.21</v>
      </c>
      <c r="M30" s="59">
        <f>G30*0.21</f>
        <v>0</v>
      </c>
      <c r="N30" s="194"/>
      <c r="O30" s="39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spans="1:25" s="1" customFormat="1" ht="14.45" customHeight="1" x14ac:dyDescent="0.3">
      <c r="A31" s="53"/>
      <c r="B31" s="76"/>
      <c r="C31" s="194"/>
      <c r="D31" s="194"/>
      <c r="E31" s="188" t="s">
        <v>30</v>
      </c>
      <c r="F31" s="188"/>
      <c r="G31" s="59">
        <f>ROUND(SUM(BI76:BI88), 2)</f>
        <v>0</v>
      </c>
      <c r="H31" s="194"/>
      <c r="I31" s="194"/>
      <c r="J31" s="199"/>
      <c r="K31" s="194"/>
      <c r="L31" s="15">
        <v>0.15</v>
      </c>
      <c r="M31" s="59">
        <f>ROUND(ROUND((SUM(BI76:BI88)), 2)*L31, 2)</f>
        <v>0</v>
      </c>
      <c r="N31" s="194"/>
      <c r="O31" s="39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spans="1:25" s="1" customFormat="1" ht="14.45" hidden="1" customHeight="1" x14ac:dyDescent="0.3">
      <c r="A32" s="53"/>
      <c r="B32" s="76"/>
      <c r="C32" s="194"/>
      <c r="D32" s="194"/>
      <c r="E32" s="188" t="s">
        <v>31</v>
      </c>
      <c r="F32" s="188"/>
      <c r="G32" s="59">
        <f>ROUND(SUM(BJ76:BJ88), 2)</f>
        <v>0</v>
      </c>
      <c r="H32" s="194"/>
      <c r="I32" s="194"/>
      <c r="J32" s="199"/>
      <c r="K32" s="194"/>
      <c r="L32" s="15">
        <v>0.21</v>
      </c>
      <c r="M32" s="59">
        <v>0</v>
      </c>
      <c r="N32" s="194"/>
      <c r="O32" s="39"/>
      <c r="P32" s="53"/>
      <c r="Q32" s="53"/>
      <c r="R32" s="53"/>
      <c r="S32" s="53"/>
      <c r="T32" s="53"/>
      <c r="U32" s="53"/>
      <c r="V32" s="53"/>
      <c r="W32" s="53"/>
      <c r="X32" s="53"/>
      <c r="Y32" s="53"/>
    </row>
    <row r="33" spans="1:25" s="1" customFormat="1" ht="14.45" hidden="1" customHeight="1" x14ac:dyDescent="0.3">
      <c r="A33" s="53"/>
      <c r="B33" s="76"/>
      <c r="C33" s="194"/>
      <c r="D33" s="194"/>
      <c r="E33" s="188" t="s">
        <v>32</v>
      </c>
      <c r="F33" s="188"/>
      <c r="G33" s="59">
        <f>ROUND(SUM(BK76:BK88), 2)</f>
        <v>0</v>
      </c>
      <c r="H33" s="194"/>
      <c r="I33" s="194"/>
      <c r="J33" s="199"/>
      <c r="K33" s="194"/>
      <c r="L33" s="15">
        <v>0.15</v>
      </c>
      <c r="M33" s="59">
        <v>0</v>
      </c>
      <c r="N33" s="194"/>
      <c r="O33" s="39"/>
      <c r="P33" s="53"/>
      <c r="Q33" s="53"/>
      <c r="R33" s="53"/>
      <c r="S33" s="53"/>
      <c r="T33" s="53"/>
      <c r="U33" s="53"/>
      <c r="V33" s="53"/>
      <c r="W33" s="53"/>
      <c r="X33" s="53"/>
      <c r="Y33" s="53"/>
    </row>
    <row r="34" spans="1:25" s="1" customFormat="1" ht="14.45" hidden="1" customHeight="1" x14ac:dyDescent="0.3">
      <c r="A34" s="53"/>
      <c r="B34" s="76"/>
      <c r="C34" s="194"/>
      <c r="D34" s="194"/>
      <c r="E34" s="188" t="s">
        <v>33</v>
      </c>
      <c r="F34" s="188"/>
      <c r="G34" s="59">
        <f>ROUND(SUM(BL76:BL88), 2)</f>
        <v>0</v>
      </c>
      <c r="H34" s="194"/>
      <c r="I34" s="194"/>
      <c r="J34" s="199"/>
      <c r="K34" s="194"/>
      <c r="L34" s="15">
        <v>0</v>
      </c>
      <c r="M34" s="59">
        <v>0</v>
      </c>
      <c r="N34" s="194"/>
      <c r="O34" s="39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spans="1:25" s="1" customFormat="1" ht="6.95" customHeight="1" x14ac:dyDescent="0.3">
      <c r="A35" s="53"/>
      <c r="B35" s="76"/>
      <c r="C35" s="194"/>
      <c r="D35" s="194"/>
      <c r="E35" s="194"/>
      <c r="F35" s="194"/>
      <c r="G35" s="194"/>
      <c r="H35" s="194"/>
      <c r="I35" s="194"/>
      <c r="J35" s="199"/>
      <c r="K35" s="194"/>
      <c r="L35" s="28"/>
      <c r="M35" s="194"/>
      <c r="N35" s="194"/>
      <c r="O35" s="39"/>
      <c r="P35" s="53"/>
      <c r="Q35" s="53"/>
      <c r="R35" s="53"/>
      <c r="S35" s="53"/>
      <c r="T35" s="53"/>
      <c r="U35" s="53"/>
      <c r="V35" s="53"/>
      <c r="W35" s="53"/>
      <c r="X35" s="53"/>
      <c r="Y35" s="53"/>
    </row>
    <row r="36" spans="1:25" s="1" customFormat="1" ht="25.35" customHeight="1" x14ac:dyDescent="0.3">
      <c r="A36" s="53"/>
      <c r="B36" s="76"/>
      <c r="C36" s="204"/>
      <c r="D36" s="203" t="s">
        <v>34</v>
      </c>
      <c r="E36" s="204"/>
      <c r="F36" s="204"/>
      <c r="G36" s="204"/>
      <c r="H36" s="205" t="s">
        <v>35</v>
      </c>
      <c r="I36" s="206" t="s">
        <v>36</v>
      </c>
      <c r="J36" s="234"/>
      <c r="K36" s="206"/>
      <c r="L36" s="207"/>
      <c r="M36" s="208">
        <f>SUM(M27:M34)</f>
        <v>0</v>
      </c>
      <c r="N36" s="204"/>
      <c r="O36" s="41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spans="1:25" s="1" customFormat="1" ht="14.45" customHeight="1" x14ac:dyDescent="0.3">
      <c r="A37" s="53"/>
      <c r="B37" s="80"/>
      <c r="C37" s="60"/>
      <c r="D37" s="60"/>
      <c r="E37" s="60"/>
      <c r="F37" s="60"/>
      <c r="G37" s="60"/>
      <c r="H37" s="60"/>
      <c r="I37" s="60"/>
      <c r="J37" s="235"/>
      <c r="K37" s="60"/>
      <c r="L37" s="30"/>
      <c r="M37" s="60"/>
      <c r="N37" s="60"/>
      <c r="O37" s="42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41" spans="1:25" s="1" customFormat="1" ht="6.95" customHeight="1" x14ac:dyDescent="0.3">
      <c r="A41" s="53"/>
      <c r="B41" s="81"/>
      <c r="C41" s="61"/>
      <c r="D41" s="61"/>
      <c r="E41" s="61"/>
      <c r="F41" s="61"/>
      <c r="G41" s="61"/>
      <c r="H41" s="61"/>
      <c r="I41" s="61"/>
      <c r="J41" s="236"/>
      <c r="K41" s="61"/>
      <c r="L41" s="31"/>
      <c r="M41" s="61"/>
      <c r="N41" s="61"/>
      <c r="O41" s="43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spans="1:25" s="1" customFormat="1" ht="36.950000000000003" customHeight="1" x14ac:dyDescent="0.3">
      <c r="A42" s="53"/>
      <c r="B42" s="76"/>
      <c r="C42" s="74" t="s">
        <v>81</v>
      </c>
      <c r="D42" s="194"/>
      <c r="E42" s="194"/>
      <c r="F42" s="194"/>
      <c r="G42" s="194"/>
      <c r="H42" s="194"/>
      <c r="I42" s="194"/>
      <c r="J42" s="199"/>
      <c r="K42" s="194"/>
      <c r="L42" s="28"/>
      <c r="M42" s="194"/>
      <c r="N42" s="194"/>
      <c r="O42" s="39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25" s="1" customFormat="1" ht="6.95" customHeight="1" x14ac:dyDescent="0.3">
      <c r="A43" s="53"/>
      <c r="B43" s="76"/>
      <c r="C43" s="194"/>
      <c r="D43" s="194"/>
      <c r="E43" s="194"/>
      <c r="F43" s="194"/>
      <c r="G43" s="194"/>
      <c r="H43" s="194"/>
      <c r="I43" s="194"/>
      <c r="J43" s="199"/>
      <c r="K43" s="194"/>
      <c r="L43" s="28"/>
      <c r="M43" s="194"/>
      <c r="N43" s="194"/>
      <c r="O43" s="39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spans="1:25" s="1" customFormat="1" ht="14.45" customHeight="1" x14ac:dyDescent="0.3">
      <c r="A44" s="53"/>
      <c r="B44" s="76"/>
      <c r="C44" s="193" t="s">
        <v>14</v>
      </c>
      <c r="D44" s="194"/>
      <c r="E44" s="194"/>
      <c r="F44" s="194"/>
      <c r="G44" s="194"/>
      <c r="H44" s="194"/>
      <c r="I44" s="194"/>
      <c r="J44" s="199"/>
      <c r="K44" s="194"/>
      <c r="L44" s="28"/>
      <c r="M44" s="194"/>
      <c r="N44" s="194"/>
      <c r="O44" s="39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spans="1:25" s="1" customFormat="1" ht="22.5" customHeight="1" x14ac:dyDescent="0.3">
      <c r="A45" s="53"/>
      <c r="B45" s="76"/>
      <c r="C45" s="194"/>
      <c r="D45" s="194"/>
      <c r="E45" s="279" t="str">
        <f>E7</f>
        <v>Příhrádek Pardubice - dodávka vnitřního vybavení a expozic</v>
      </c>
      <c r="F45" s="279"/>
      <c r="G45" s="280"/>
      <c r="H45" s="280"/>
      <c r="I45" s="280"/>
      <c r="J45" s="199"/>
      <c r="K45" s="193"/>
      <c r="L45" s="28"/>
      <c r="M45" s="194"/>
      <c r="N45" s="194"/>
      <c r="O45" s="39"/>
      <c r="P45" s="53"/>
      <c r="Q45" s="53"/>
      <c r="R45" s="53"/>
      <c r="S45" s="53"/>
      <c r="T45" s="53"/>
      <c r="U45" s="53"/>
      <c r="V45" s="53"/>
      <c r="W45" s="53"/>
      <c r="X45" s="53"/>
      <c r="Y45" s="53"/>
    </row>
    <row r="46" spans="1:25" s="1" customFormat="1" ht="14.45" customHeight="1" x14ac:dyDescent="0.3">
      <c r="A46" s="53"/>
      <c r="B46" s="76"/>
      <c r="C46" s="193" t="s">
        <v>80</v>
      </c>
      <c r="D46" s="194"/>
      <c r="E46" s="194"/>
      <c r="F46" s="194"/>
      <c r="G46" s="194"/>
      <c r="H46" s="194"/>
      <c r="I46" s="194"/>
      <c r="J46" s="199"/>
      <c r="K46" s="194"/>
      <c r="L46" s="28"/>
      <c r="M46" s="194"/>
      <c r="N46" s="194"/>
      <c r="O46" s="39"/>
      <c r="P46" s="53"/>
      <c r="Q46" s="53"/>
      <c r="R46" s="53"/>
      <c r="S46" s="53"/>
      <c r="T46" s="53"/>
      <c r="U46" s="53"/>
      <c r="V46" s="53"/>
      <c r="W46" s="53"/>
      <c r="X46" s="53"/>
      <c r="Y46" s="53"/>
    </row>
    <row r="47" spans="1:25" s="1" customFormat="1" ht="23.25" customHeight="1" x14ac:dyDescent="0.3">
      <c r="A47" s="53"/>
      <c r="B47" s="76"/>
      <c r="C47" s="194"/>
      <c r="D47" s="194"/>
      <c r="E47" s="281" t="str">
        <f>E9</f>
        <v>03.05 - Technologie</v>
      </c>
      <c r="F47" s="281"/>
      <c r="G47" s="282"/>
      <c r="H47" s="282"/>
      <c r="I47" s="282"/>
      <c r="J47" s="199"/>
      <c r="K47" s="194"/>
      <c r="L47" s="28"/>
      <c r="M47" s="194"/>
      <c r="N47" s="194"/>
      <c r="O47" s="39"/>
      <c r="P47" s="53"/>
      <c r="Q47" s="53"/>
      <c r="R47" s="53"/>
      <c r="S47" s="53"/>
      <c r="T47" s="53"/>
      <c r="U47" s="53"/>
      <c r="V47" s="53"/>
      <c r="W47" s="53"/>
      <c r="X47" s="53"/>
      <c r="Y47" s="53"/>
    </row>
    <row r="48" spans="1:25" s="1" customFormat="1" ht="6.95" customHeight="1" x14ac:dyDescent="0.3">
      <c r="A48" s="53"/>
      <c r="B48" s="76"/>
      <c r="C48" s="194"/>
      <c r="D48" s="194"/>
      <c r="E48" s="194"/>
      <c r="F48" s="194"/>
      <c r="G48" s="194"/>
      <c r="H48" s="194"/>
      <c r="I48" s="194"/>
      <c r="J48" s="199"/>
      <c r="K48" s="194"/>
      <c r="L48" s="28"/>
      <c r="M48" s="194"/>
      <c r="N48" s="194"/>
      <c r="O48" s="39"/>
      <c r="P48" s="53"/>
      <c r="Q48" s="53"/>
      <c r="R48" s="53"/>
      <c r="S48" s="53"/>
      <c r="T48" s="53"/>
      <c r="U48" s="53"/>
      <c r="V48" s="53"/>
      <c r="W48" s="53"/>
      <c r="X48" s="53"/>
      <c r="Y48" s="53"/>
    </row>
    <row r="49" spans="1:50" s="1" customFormat="1" ht="18" customHeight="1" x14ac:dyDescent="0.3">
      <c r="A49" s="53"/>
      <c r="B49" s="76"/>
      <c r="C49" s="193"/>
      <c r="D49" s="194"/>
      <c r="E49" s="194"/>
      <c r="F49" s="194"/>
      <c r="G49" s="189"/>
      <c r="H49" s="194"/>
      <c r="I49" s="194"/>
      <c r="J49" s="199"/>
      <c r="K49" s="194"/>
      <c r="L49" s="27"/>
      <c r="M49" s="55"/>
      <c r="N49" s="194"/>
      <c r="O49" s="39"/>
      <c r="P49" s="53"/>
      <c r="Q49" s="53"/>
      <c r="R49" s="53"/>
      <c r="S49" s="53"/>
      <c r="T49" s="53"/>
      <c r="U49" s="53"/>
      <c r="V49" s="53"/>
      <c r="W49" s="53"/>
      <c r="X49" s="53"/>
      <c r="Y49" s="53"/>
    </row>
    <row r="50" spans="1:50" s="1" customFormat="1" ht="6.95" customHeight="1" x14ac:dyDescent="0.3">
      <c r="A50" s="53"/>
      <c r="B50" s="76"/>
      <c r="C50" s="194"/>
      <c r="D50" s="194"/>
      <c r="E50" s="194"/>
      <c r="F50" s="194"/>
      <c r="G50" s="194"/>
      <c r="H50" s="194"/>
      <c r="I50" s="194"/>
      <c r="J50" s="199"/>
      <c r="K50" s="194"/>
      <c r="L50" s="28"/>
      <c r="M50" s="194"/>
      <c r="N50" s="194"/>
      <c r="O50" s="39"/>
      <c r="P50" s="53"/>
      <c r="Q50" s="53"/>
      <c r="R50" s="53"/>
      <c r="S50" s="53"/>
      <c r="T50" s="53"/>
      <c r="U50" s="53"/>
      <c r="V50" s="53"/>
      <c r="W50" s="53"/>
      <c r="X50" s="53"/>
      <c r="Y50" s="53"/>
    </row>
    <row r="51" spans="1:50" s="1" customFormat="1" ht="15" x14ac:dyDescent="0.3">
      <c r="A51" s="53"/>
      <c r="B51" s="76"/>
      <c r="C51" s="193"/>
      <c r="D51" s="194"/>
      <c r="E51" s="194"/>
      <c r="F51" s="194"/>
      <c r="G51" s="189"/>
      <c r="H51" s="194"/>
      <c r="I51" s="194"/>
      <c r="J51" s="199"/>
      <c r="K51" s="194"/>
      <c r="L51" s="27"/>
      <c r="M51" s="189"/>
      <c r="N51" s="194"/>
      <c r="O51" s="39"/>
      <c r="P51" s="53"/>
      <c r="Q51" s="53"/>
      <c r="R51" s="53"/>
      <c r="S51" s="53"/>
      <c r="T51" s="53"/>
      <c r="U51" s="53"/>
      <c r="V51" s="53"/>
      <c r="W51" s="53"/>
      <c r="X51" s="53"/>
      <c r="Y51" s="53"/>
    </row>
    <row r="52" spans="1:50" s="1" customFormat="1" ht="14.45" customHeight="1" x14ac:dyDescent="0.3">
      <c r="A52" s="53"/>
      <c r="B52" s="76"/>
      <c r="C52" s="193"/>
      <c r="D52" s="194"/>
      <c r="E52" s="194"/>
      <c r="F52" s="194"/>
      <c r="G52" s="189"/>
      <c r="H52" s="194"/>
      <c r="I52" s="194"/>
      <c r="J52" s="199"/>
      <c r="K52" s="194"/>
      <c r="L52" s="28"/>
      <c r="M52" s="194"/>
      <c r="N52" s="194"/>
      <c r="O52" s="39"/>
      <c r="P52" s="53"/>
      <c r="Q52" s="53"/>
      <c r="R52" s="53"/>
      <c r="S52" s="53"/>
      <c r="T52" s="53"/>
      <c r="U52" s="53"/>
      <c r="V52" s="53"/>
      <c r="W52" s="53"/>
      <c r="X52" s="53"/>
      <c r="Y52" s="53"/>
    </row>
    <row r="53" spans="1:50" s="1" customFormat="1" ht="10.35" customHeight="1" x14ac:dyDescent="0.3">
      <c r="A53" s="53"/>
      <c r="B53" s="76"/>
      <c r="C53" s="194"/>
      <c r="D53" s="194"/>
      <c r="E53" s="194"/>
      <c r="F53" s="194"/>
      <c r="G53" s="194"/>
      <c r="H53" s="194"/>
      <c r="I53" s="194"/>
      <c r="J53" s="199"/>
      <c r="K53" s="194"/>
      <c r="L53" s="28"/>
      <c r="M53" s="194"/>
      <c r="N53" s="194"/>
      <c r="O53" s="39"/>
      <c r="P53" s="53"/>
      <c r="Q53" s="53"/>
      <c r="R53" s="53"/>
      <c r="S53" s="53"/>
      <c r="T53" s="53"/>
      <c r="U53" s="53"/>
      <c r="V53" s="53"/>
      <c r="W53" s="53"/>
      <c r="X53" s="53"/>
      <c r="Y53" s="53"/>
    </row>
    <row r="54" spans="1:50" s="1" customFormat="1" ht="29.25" customHeight="1" x14ac:dyDescent="0.3">
      <c r="A54" s="53"/>
      <c r="B54" s="76"/>
      <c r="C54" s="209" t="s">
        <v>82</v>
      </c>
      <c r="D54" s="204"/>
      <c r="E54" s="204"/>
      <c r="F54" s="204"/>
      <c r="G54" s="204"/>
      <c r="H54" s="204"/>
      <c r="I54" s="204"/>
      <c r="J54" s="234"/>
      <c r="K54" s="204"/>
      <c r="L54" s="207"/>
      <c r="M54" s="210" t="s">
        <v>83</v>
      </c>
      <c r="N54" s="204"/>
      <c r="O54" s="41"/>
      <c r="P54" s="53"/>
      <c r="Q54" s="53"/>
      <c r="R54" s="53"/>
      <c r="S54" s="53"/>
      <c r="T54" s="53"/>
      <c r="U54" s="53"/>
      <c r="V54" s="53"/>
      <c r="W54" s="53"/>
      <c r="X54" s="53"/>
      <c r="Y54" s="53"/>
    </row>
    <row r="55" spans="1:50" s="1" customFormat="1" ht="10.35" customHeight="1" x14ac:dyDescent="0.3">
      <c r="A55" s="53"/>
      <c r="B55" s="76"/>
      <c r="C55" s="194"/>
      <c r="D55" s="194"/>
      <c r="E55" s="194"/>
      <c r="F55" s="194"/>
      <c r="G55" s="194"/>
      <c r="H55" s="194"/>
      <c r="I55" s="194"/>
      <c r="J55" s="199"/>
      <c r="K55" s="194"/>
      <c r="L55" s="28"/>
      <c r="M55" s="194"/>
      <c r="N55" s="194"/>
      <c r="O55" s="39"/>
      <c r="P55" s="53"/>
      <c r="Q55" s="53"/>
      <c r="R55" s="53"/>
      <c r="S55" s="53"/>
      <c r="T55" s="53"/>
      <c r="U55" s="53"/>
      <c r="V55" s="53"/>
      <c r="W55" s="53"/>
      <c r="X55" s="53"/>
      <c r="Y55" s="53"/>
    </row>
    <row r="56" spans="1:50" s="1" customFormat="1" ht="29.25" customHeight="1" x14ac:dyDescent="0.3">
      <c r="A56" s="53"/>
      <c r="B56" s="76"/>
      <c r="C56" s="82" t="s">
        <v>84</v>
      </c>
      <c r="D56" s="194"/>
      <c r="E56" s="194"/>
      <c r="F56" s="194"/>
      <c r="G56" s="194"/>
      <c r="H56" s="194"/>
      <c r="I56" s="194"/>
      <c r="J56" s="199"/>
      <c r="K56" s="194"/>
      <c r="L56" s="28"/>
      <c r="M56" s="58">
        <f>M76</f>
        <v>0</v>
      </c>
      <c r="N56" s="194"/>
      <c r="O56" s="39"/>
      <c r="P56" s="53"/>
      <c r="Q56" s="53"/>
      <c r="R56" s="53"/>
      <c r="S56" s="53"/>
      <c r="T56" s="53"/>
      <c r="U56" s="53"/>
      <c r="V56" s="53"/>
      <c r="W56" s="53"/>
      <c r="X56" s="53"/>
      <c r="Y56" s="53"/>
      <c r="AX56" s="11" t="s">
        <v>85</v>
      </c>
    </row>
    <row r="57" spans="1:50" s="1" customFormat="1" ht="21.75" customHeight="1" x14ac:dyDescent="0.3">
      <c r="A57" s="53"/>
      <c r="B57" s="76"/>
      <c r="C57" s="194"/>
      <c r="D57" s="194"/>
      <c r="E57" s="194"/>
      <c r="F57" s="194"/>
      <c r="G57" s="194"/>
      <c r="H57" s="194"/>
      <c r="I57" s="194"/>
      <c r="J57" s="199"/>
      <c r="K57" s="194"/>
      <c r="L57" s="28"/>
      <c r="M57" s="194"/>
      <c r="N57" s="194"/>
      <c r="O57" s="39"/>
      <c r="P57" s="53"/>
      <c r="Q57" s="53"/>
      <c r="R57" s="53"/>
      <c r="S57" s="53"/>
      <c r="T57" s="53"/>
      <c r="U57" s="53"/>
      <c r="V57" s="53"/>
      <c r="W57" s="53"/>
      <c r="X57" s="53"/>
      <c r="Y57" s="53"/>
    </row>
    <row r="58" spans="1:50" s="1" customFormat="1" ht="6.95" customHeight="1" x14ac:dyDescent="0.3">
      <c r="A58" s="53"/>
      <c r="B58" s="80"/>
      <c r="C58" s="60"/>
      <c r="D58" s="60"/>
      <c r="E58" s="60"/>
      <c r="F58" s="60"/>
      <c r="G58" s="60"/>
      <c r="H58" s="60"/>
      <c r="I58" s="60"/>
      <c r="J58" s="235"/>
      <c r="K58" s="60"/>
      <c r="L58" s="30"/>
      <c r="M58" s="60"/>
      <c r="N58" s="60"/>
      <c r="O58" s="42"/>
      <c r="P58" s="53"/>
      <c r="Q58" s="53"/>
      <c r="R58" s="53"/>
      <c r="S58" s="53"/>
      <c r="T58" s="53"/>
      <c r="U58" s="53"/>
      <c r="V58" s="53"/>
      <c r="W58" s="53"/>
      <c r="X58" s="53"/>
      <c r="Y58" s="53"/>
    </row>
    <row r="62" spans="1:50" s="1" customFormat="1" ht="6.95" customHeight="1" x14ac:dyDescent="0.3">
      <c r="A62" s="53"/>
      <c r="B62" s="44"/>
      <c r="C62" s="44"/>
      <c r="D62" s="44"/>
      <c r="E62" s="44"/>
      <c r="F62" s="44"/>
      <c r="G62" s="44"/>
      <c r="H62" s="44"/>
      <c r="I62" s="44"/>
      <c r="J62" s="92"/>
      <c r="K62" s="194"/>
      <c r="L62" s="28"/>
      <c r="M62" s="44"/>
      <c r="N62" s="44"/>
      <c r="O62" s="44"/>
      <c r="P62" s="53"/>
      <c r="Q62" s="53"/>
      <c r="R62" s="53"/>
      <c r="S62" s="53"/>
      <c r="T62" s="53"/>
      <c r="U62" s="53"/>
      <c r="V62" s="53"/>
      <c r="W62" s="53"/>
      <c r="X62" s="53"/>
      <c r="Y62" s="53"/>
    </row>
    <row r="63" spans="1:50" s="1" customFormat="1" ht="36.950000000000003" customHeight="1" x14ac:dyDescent="0.3">
      <c r="A63" s="53"/>
      <c r="B63" s="44"/>
      <c r="C63" s="74" t="s">
        <v>86</v>
      </c>
      <c r="D63" s="44"/>
      <c r="E63" s="44"/>
      <c r="F63" s="44"/>
      <c r="G63" s="44"/>
      <c r="H63" s="44"/>
      <c r="I63" s="44"/>
      <c r="J63" s="92"/>
      <c r="K63" s="194"/>
      <c r="L63" s="28"/>
      <c r="M63" s="44"/>
      <c r="N63" s="44"/>
      <c r="O63" s="44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4" spans="1:50" s="1" customFormat="1" ht="6.95" customHeight="1" x14ac:dyDescent="0.3">
      <c r="A64" s="53"/>
      <c r="B64" s="44"/>
      <c r="C64" s="44"/>
      <c r="D64" s="44"/>
      <c r="E64" s="44"/>
      <c r="F64" s="44"/>
      <c r="G64" s="44"/>
      <c r="H64" s="44"/>
      <c r="I64" s="44"/>
      <c r="J64" s="92"/>
      <c r="K64" s="194"/>
      <c r="L64" s="28"/>
      <c r="M64" s="44"/>
      <c r="N64" s="44"/>
      <c r="O64" s="44"/>
      <c r="P64" s="53"/>
      <c r="Q64" s="53"/>
      <c r="R64" s="53"/>
      <c r="S64" s="53"/>
      <c r="T64" s="53"/>
      <c r="U64" s="53"/>
      <c r="V64" s="53"/>
      <c r="W64" s="53"/>
      <c r="X64" s="53"/>
      <c r="Y64" s="53"/>
    </row>
    <row r="65" spans="1:68" s="1" customFormat="1" ht="14.45" customHeight="1" x14ac:dyDescent="0.3">
      <c r="A65" s="53"/>
      <c r="B65" s="44"/>
      <c r="C65" s="75" t="s">
        <v>14</v>
      </c>
      <c r="D65" s="44"/>
      <c r="E65" s="44"/>
      <c r="F65" s="44"/>
      <c r="G65" s="44"/>
      <c r="H65" s="44"/>
      <c r="I65" s="44"/>
      <c r="J65" s="92"/>
      <c r="K65" s="194"/>
      <c r="L65" s="28"/>
      <c r="M65" s="44"/>
      <c r="N65" s="44"/>
      <c r="O65" s="44"/>
      <c r="P65" s="53"/>
      <c r="Q65" s="53"/>
      <c r="R65" s="53"/>
      <c r="S65" s="53"/>
      <c r="T65" s="53"/>
      <c r="U65" s="53"/>
      <c r="V65" s="53"/>
      <c r="W65" s="53"/>
      <c r="X65" s="53"/>
      <c r="Y65" s="53"/>
    </row>
    <row r="66" spans="1:68" s="1" customFormat="1" ht="22.5" customHeight="1" x14ac:dyDescent="0.3">
      <c r="A66" s="53"/>
      <c r="B66" s="44"/>
      <c r="C66" s="44"/>
      <c r="D66" s="44"/>
      <c r="E66" s="279" t="str">
        <f>E7</f>
        <v>Příhrádek Pardubice - dodávka vnitřního vybavení a expozic</v>
      </c>
      <c r="F66" s="279"/>
      <c r="G66" s="280"/>
      <c r="H66" s="280"/>
      <c r="I66" s="280"/>
      <c r="J66" s="92"/>
      <c r="K66" s="193"/>
      <c r="L66" s="28"/>
      <c r="M66" s="44"/>
      <c r="N66" s="44"/>
      <c r="O66" s="44"/>
      <c r="P66" s="53"/>
      <c r="Q66" s="53"/>
      <c r="R66" s="53"/>
      <c r="S66" s="53"/>
      <c r="T66" s="53"/>
      <c r="U66" s="53"/>
      <c r="V66" s="53"/>
      <c r="W66" s="53"/>
      <c r="X66" s="53"/>
      <c r="Y66" s="53"/>
    </row>
    <row r="67" spans="1:68" s="1" customFormat="1" ht="14.45" customHeight="1" x14ac:dyDescent="0.3">
      <c r="A67" s="53"/>
      <c r="B67" s="44"/>
      <c r="C67" s="75" t="s">
        <v>80</v>
      </c>
      <c r="D67" s="44"/>
      <c r="E67" s="44"/>
      <c r="F67" s="44"/>
      <c r="G67" s="44"/>
      <c r="H67" s="44"/>
      <c r="I67" s="44"/>
      <c r="J67" s="92"/>
      <c r="K67" s="194"/>
      <c r="L67" s="28"/>
      <c r="M67" s="44"/>
      <c r="N67" s="44"/>
      <c r="O67" s="44"/>
      <c r="P67" s="53"/>
      <c r="Q67" s="53"/>
      <c r="R67" s="53"/>
      <c r="S67" s="53"/>
      <c r="T67" s="53"/>
      <c r="U67" s="53"/>
      <c r="V67" s="53"/>
      <c r="W67" s="53"/>
      <c r="X67" s="53"/>
      <c r="Y67" s="53"/>
    </row>
    <row r="68" spans="1:68" s="1" customFormat="1" ht="23.25" customHeight="1" x14ac:dyDescent="0.3">
      <c r="A68" s="53"/>
      <c r="B68" s="44"/>
      <c r="C68" s="44"/>
      <c r="D68" s="44"/>
      <c r="E68" s="281" t="str">
        <f>E9</f>
        <v>03.05 - Technologie</v>
      </c>
      <c r="F68" s="281"/>
      <c r="G68" s="282"/>
      <c r="H68" s="282"/>
      <c r="I68" s="282"/>
      <c r="J68" s="92"/>
      <c r="K68" s="194"/>
      <c r="L68" s="28"/>
      <c r="M68" s="44"/>
      <c r="N68" s="44"/>
      <c r="O68" s="44"/>
      <c r="P68" s="53"/>
      <c r="Q68" s="53"/>
      <c r="R68" s="53"/>
      <c r="S68" s="53"/>
      <c r="T68" s="53"/>
      <c r="U68" s="53"/>
      <c r="V68" s="53"/>
      <c r="W68" s="53"/>
      <c r="X68" s="53"/>
      <c r="Y68" s="53"/>
    </row>
    <row r="69" spans="1:68" s="1" customFormat="1" ht="6.95" customHeight="1" x14ac:dyDescent="0.3">
      <c r="A69" s="53"/>
      <c r="B69" s="44"/>
      <c r="C69" s="44"/>
      <c r="D69" s="44"/>
      <c r="E69" s="44"/>
      <c r="F69" s="44"/>
      <c r="G69" s="44"/>
      <c r="H69" s="44"/>
      <c r="I69" s="44"/>
      <c r="J69" s="92"/>
      <c r="K69" s="194"/>
      <c r="L69" s="28"/>
      <c r="M69" s="44"/>
      <c r="N69" s="44"/>
      <c r="O69" s="44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spans="1:68" s="1" customFormat="1" ht="18" customHeight="1" x14ac:dyDescent="0.3">
      <c r="A70" s="53"/>
      <c r="B70" s="44"/>
      <c r="C70" s="75"/>
      <c r="D70" s="44"/>
      <c r="E70" s="44"/>
      <c r="F70" s="44"/>
      <c r="G70" s="54"/>
      <c r="H70" s="44"/>
      <c r="I70" s="44"/>
      <c r="J70" s="92"/>
      <c r="K70" s="194"/>
      <c r="L70" s="27"/>
      <c r="M70" s="55"/>
      <c r="N70" s="44"/>
      <c r="O70" s="44"/>
      <c r="P70" s="53"/>
      <c r="Q70" s="53"/>
      <c r="R70" s="53"/>
      <c r="S70" s="53"/>
      <c r="T70" s="53"/>
      <c r="U70" s="53"/>
      <c r="V70" s="53"/>
      <c r="W70" s="53"/>
      <c r="X70" s="53"/>
      <c r="Y70" s="53"/>
    </row>
    <row r="71" spans="1:68" s="1" customFormat="1" ht="6.95" customHeight="1" x14ac:dyDescent="0.3">
      <c r="A71" s="53"/>
      <c r="B71" s="44"/>
      <c r="C71" s="44"/>
      <c r="D71" s="44"/>
      <c r="E71" s="44"/>
      <c r="F71" s="44"/>
      <c r="G71" s="44"/>
      <c r="H71" s="44"/>
      <c r="I71" s="44"/>
      <c r="J71" s="92"/>
      <c r="K71" s="194"/>
      <c r="L71" s="28"/>
      <c r="M71" s="44"/>
      <c r="N71" s="44"/>
      <c r="O71" s="44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spans="1:68" s="1" customFormat="1" ht="15" x14ac:dyDescent="0.3">
      <c r="A72" s="53"/>
      <c r="B72" s="44"/>
      <c r="C72" s="75"/>
      <c r="D72" s="44"/>
      <c r="E72" s="44"/>
      <c r="F72" s="44"/>
      <c r="G72" s="54"/>
      <c r="H72" s="44"/>
      <c r="I72" s="44"/>
      <c r="J72" s="92"/>
      <c r="K72" s="194"/>
      <c r="L72" s="27"/>
      <c r="M72" s="54"/>
      <c r="N72" s="44"/>
      <c r="O72" s="44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spans="1:68" s="1" customFormat="1" ht="14.45" customHeight="1" x14ac:dyDescent="0.3">
      <c r="A73" s="53"/>
      <c r="B73" s="44"/>
      <c r="C73" s="75"/>
      <c r="D73" s="44"/>
      <c r="E73" s="44"/>
      <c r="F73" s="44"/>
      <c r="G73" s="54"/>
      <c r="H73" s="44"/>
      <c r="I73" s="44"/>
      <c r="J73" s="92"/>
      <c r="K73" s="194"/>
      <c r="L73" s="28"/>
      <c r="M73" s="44"/>
      <c r="N73" s="44"/>
      <c r="O73" s="44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spans="1:68" s="1" customFormat="1" ht="10.35" customHeight="1" x14ac:dyDescent="0.3">
      <c r="A74" s="53"/>
      <c r="B74" s="44"/>
      <c r="C74" s="44"/>
      <c r="D74" s="44"/>
      <c r="E74" s="44"/>
      <c r="F74" s="44"/>
      <c r="G74" s="44"/>
      <c r="H74" s="44"/>
      <c r="I74" s="44"/>
      <c r="J74" s="92"/>
      <c r="K74" s="194"/>
      <c r="L74" s="28"/>
      <c r="M74" s="44"/>
      <c r="N74" s="44"/>
      <c r="O74" s="44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68" s="3" customFormat="1" ht="29.25" customHeight="1" x14ac:dyDescent="0.3">
      <c r="A75" s="83"/>
      <c r="B75" s="64"/>
      <c r="C75" s="62" t="s">
        <v>87</v>
      </c>
      <c r="D75" s="62" t="s">
        <v>42</v>
      </c>
      <c r="E75" s="62" t="s">
        <v>38</v>
      </c>
      <c r="F75" s="62" t="s">
        <v>570</v>
      </c>
      <c r="G75" s="62" t="s">
        <v>88</v>
      </c>
      <c r="H75" s="62" t="s">
        <v>89</v>
      </c>
      <c r="I75" s="62" t="s">
        <v>90</v>
      </c>
      <c r="J75" s="93" t="s">
        <v>620</v>
      </c>
      <c r="K75" s="62"/>
      <c r="L75" s="32" t="s">
        <v>91</v>
      </c>
      <c r="M75" s="62" t="s">
        <v>83</v>
      </c>
      <c r="N75" s="62" t="s">
        <v>480</v>
      </c>
      <c r="O75" s="45" t="s">
        <v>481</v>
      </c>
      <c r="P75" s="105" t="s">
        <v>92</v>
      </c>
      <c r="Q75" s="105" t="s">
        <v>28</v>
      </c>
      <c r="R75" s="105" t="s">
        <v>93</v>
      </c>
      <c r="S75" s="105" t="s">
        <v>94</v>
      </c>
      <c r="T75" s="105" t="s">
        <v>95</v>
      </c>
      <c r="U75" s="105" t="s">
        <v>96</v>
      </c>
      <c r="V75" s="105" t="s">
        <v>97</v>
      </c>
      <c r="W75" s="106" t="s">
        <v>98</v>
      </c>
      <c r="X75" s="83"/>
      <c r="Y75" s="107"/>
    </row>
    <row r="76" spans="1:68" s="1" customFormat="1" ht="29.25" customHeight="1" x14ac:dyDescent="0.35">
      <c r="A76" s="53"/>
      <c r="B76" s="44"/>
      <c r="C76" s="84" t="s">
        <v>84</v>
      </c>
      <c r="D76" s="44"/>
      <c r="E76" s="44"/>
      <c r="F76" s="44"/>
      <c r="G76" s="44"/>
      <c r="H76" s="44"/>
      <c r="I76" s="44"/>
      <c r="J76" s="92"/>
      <c r="K76" s="194"/>
      <c r="L76" s="28"/>
      <c r="M76" s="65">
        <f>SUM(M77:M88)</f>
        <v>0</v>
      </c>
      <c r="N76" s="44"/>
      <c r="O76" s="46">
        <f>SUM(O77:O153)</f>
        <v>0</v>
      </c>
      <c r="P76" s="108"/>
      <c r="Q76" s="108"/>
      <c r="R76" s="108"/>
      <c r="S76" s="109">
        <f>SUM(S77:S88)</f>
        <v>0</v>
      </c>
      <c r="T76" s="108"/>
      <c r="U76" s="109">
        <f>SUM(U77:U88)</f>
        <v>0</v>
      </c>
      <c r="V76" s="108"/>
      <c r="W76" s="110">
        <f>SUM(W77:W88)</f>
        <v>0</v>
      </c>
      <c r="X76" s="53"/>
      <c r="Y76" s="53"/>
      <c r="AW76" s="11" t="s">
        <v>55</v>
      </c>
      <c r="AX76" s="11" t="s">
        <v>85</v>
      </c>
      <c r="BN76" s="16">
        <f>SUM(BN77:BN88)</f>
        <v>0</v>
      </c>
    </row>
    <row r="77" spans="1:68" s="1" customFormat="1" x14ac:dyDescent="0.3">
      <c r="A77" s="53"/>
      <c r="B77" s="44"/>
      <c r="C77" s="85" t="s">
        <v>62</v>
      </c>
      <c r="D77" s="85" t="s">
        <v>99</v>
      </c>
      <c r="E77" s="86" t="s">
        <v>457</v>
      </c>
      <c r="F77" s="86" t="s">
        <v>608</v>
      </c>
      <c r="G77" s="87" t="s">
        <v>529</v>
      </c>
      <c r="H77" s="64" t="s">
        <v>102</v>
      </c>
      <c r="I77" s="88">
        <v>2</v>
      </c>
      <c r="J77" s="229"/>
      <c r="K77" s="88"/>
      <c r="L77" s="228"/>
      <c r="M77" s="67">
        <f t="shared" ref="M77:M88" si="0">ROUND(L77*I77,2)</f>
        <v>0</v>
      </c>
      <c r="N77" s="68">
        <v>0.21</v>
      </c>
      <c r="O77" s="47">
        <f t="shared" ref="O77:O88" si="1">M77*1.21</f>
        <v>0</v>
      </c>
      <c r="P77" s="114" t="s">
        <v>5</v>
      </c>
      <c r="Q77" s="70" t="s">
        <v>29</v>
      </c>
      <c r="R77" s="71">
        <v>0</v>
      </c>
      <c r="S77" s="71">
        <f t="shared" ref="S77:S88" si="2">R77*I77</f>
        <v>0</v>
      </c>
      <c r="T77" s="71">
        <v>0</v>
      </c>
      <c r="U77" s="71">
        <f t="shared" ref="U77:U88" si="3">T77*I77</f>
        <v>0</v>
      </c>
      <c r="V77" s="71">
        <v>0</v>
      </c>
      <c r="W77" s="115">
        <f t="shared" ref="W77:W88" si="4">V77*I77</f>
        <v>0</v>
      </c>
      <c r="X77" s="53"/>
      <c r="Y77" s="53"/>
      <c r="AU77" s="11" t="s">
        <v>103</v>
      </c>
      <c r="AW77" s="11" t="s">
        <v>99</v>
      </c>
      <c r="AX77" s="11" t="s">
        <v>56</v>
      </c>
      <c r="BB77" s="11" t="s">
        <v>104</v>
      </c>
      <c r="BH77" s="17">
        <f t="shared" ref="BH77:BH88" si="5">IF(Q77="základní",M77,0)</f>
        <v>0</v>
      </c>
      <c r="BI77" s="17">
        <f t="shared" ref="BI77:BI88" si="6">IF(Q77="snížená",M77,0)</f>
        <v>0</v>
      </c>
      <c r="BJ77" s="17">
        <f t="shared" ref="BJ77:BJ88" si="7">IF(Q77="zákl. přenesená",M77,0)</f>
        <v>0</v>
      </c>
      <c r="BK77" s="17">
        <f t="shared" ref="BK77:BK88" si="8">IF(Q77="sníž. přenesená",M77,0)</f>
        <v>0</v>
      </c>
      <c r="BL77" s="17">
        <f t="shared" ref="BL77:BL88" si="9">IF(Q77="nulová",M77,0)</f>
        <v>0</v>
      </c>
      <c r="BM77" s="11" t="s">
        <v>62</v>
      </c>
      <c r="BN77" s="17">
        <f t="shared" ref="BN77:BN88" si="10">ROUND(L77*I77,2)</f>
        <v>0</v>
      </c>
      <c r="BO77" s="11" t="s">
        <v>103</v>
      </c>
      <c r="BP77" s="11" t="s">
        <v>64</v>
      </c>
    </row>
    <row r="78" spans="1:68" s="1" customFormat="1" x14ac:dyDescent="0.3">
      <c r="A78" s="53"/>
      <c r="B78" s="44"/>
      <c r="C78" s="85" t="s">
        <v>64</v>
      </c>
      <c r="D78" s="85" t="s">
        <v>99</v>
      </c>
      <c r="E78" s="86" t="s">
        <v>458</v>
      </c>
      <c r="F78" s="86" t="s">
        <v>609</v>
      </c>
      <c r="G78" s="87" t="s">
        <v>494</v>
      </c>
      <c r="H78" s="64" t="s">
        <v>102</v>
      </c>
      <c r="I78" s="88">
        <v>2</v>
      </c>
      <c r="J78" s="229"/>
      <c r="K78" s="88"/>
      <c r="L78" s="228"/>
      <c r="M78" s="67">
        <f t="shared" si="0"/>
        <v>0</v>
      </c>
      <c r="N78" s="68">
        <v>0.21</v>
      </c>
      <c r="O78" s="47">
        <f t="shared" si="1"/>
        <v>0</v>
      </c>
      <c r="P78" s="114" t="s">
        <v>5</v>
      </c>
      <c r="Q78" s="70" t="s">
        <v>29</v>
      </c>
      <c r="R78" s="71">
        <v>0</v>
      </c>
      <c r="S78" s="71">
        <f t="shared" si="2"/>
        <v>0</v>
      </c>
      <c r="T78" s="71">
        <v>0</v>
      </c>
      <c r="U78" s="71">
        <f t="shared" si="3"/>
        <v>0</v>
      </c>
      <c r="V78" s="71">
        <v>0</v>
      </c>
      <c r="W78" s="115">
        <f t="shared" si="4"/>
        <v>0</v>
      </c>
      <c r="X78" s="53"/>
      <c r="Y78" s="53"/>
      <c r="AU78" s="11" t="s">
        <v>103</v>
      </c>
      <c r="AW78" s="11" t="s">
        <v>99</v>
      </c>
      <c r="AX78" s="11" t="s">
        <v>56</v>
      </c>
      <c r="BB78" s="11" t="s">
        <v>104</v>
      </c>
      <c r="BH78" s="17">
        <f t="shared" si="5"/>
        <v>0</v>
      </c>
      <c r="BI78" s="17">
        <f t="shared" si="6"/>
        <v>0</v>
      </c>
      <c r="BJ78" s="17">
        <f t="shared" si="7"/>
        <v>0</v>
      </c>
      <c r="BK78" s="17">
        <f t="shared" si="8"/>
        <v>0</v>
      </c>
      <c r="BL78" s="17">
        <f t="shared" si="9"/>
        <v>0</v>
      </c>
      <c r="BM78" s="11" t="s">
        <v>62</v>
      </c>
      <c r="BN78" s="17">
        <f t="shared" si="10"/>
        <v>0</v>
      </c>
      <c r="BO78" s="11" t="s">
        <v>103</v>
      </c>
      <c r="BP78" s="11" t="s">
        <v>103</v>
      </c>
    </row>
    <row r="79" spans="1:68" s="1" customFormat="1" x14ac:dyDescent="0.3">
      <c r="A79" s="53"/>
      <c r="B79" s="44"/>
      <c r="C79" s="85" t="s">
        <v>107</v>
      </c>
      <c r="D79" s="85" t="s">
        <v>99</v>
      </c>
      <c r="E79" s="86" t="s">
        <v>459</v>
      </c>
      <c r="F79" s="86" t="s">
        <v>610</v>
      </c>
      <c r="G79" s="87" t="s">
        <v>495</v>
      </c>
      <c r="H79" s="64" t="s">
        <v>102</v>
      </c>
      <c r="I79" s="88">
        <v>1</v>
      </c>
      <c r="J79" s="229" t="s">
        <v>19</v>
      </c>
      <c r="K79" s="88"/>
      <c r="L79" s="228"/>
      <c r="M79" s="67">
        <f t="shared" si="0"/>
        <v>0</v>
      </c>
      <c r="N79" s="68">
        <v>0.21</v>
      </c>
      <c r="O79" s="47">
        <f t="shared" si="1"/>
        <v>0</v>
      </c>
      <c r="P79" s="114" t="s">
        <v>5</v>
      </c>
      <c r="Q79" s="70" t="s">
        <v>29</v>
      </c>
      <c r="R79" s="71">
        <v>0</v>
      </c>
      <c r="S79" s="71">
        <f t="shared" si="2"/>
        <v>0</v>
      </c>
      <c r="T79" s="71">
        <v>0</v>
      </c>
      <c r="U79" s="71">
        <f t="shared" si="3"/>
        <v>0</v>
      </c>
      <c r="V79" s="71">
        <v>0</v>
      </c>
      <c r="W79" s="115">
        <f t="shared" si="4"/>
        <v>0</v>
      </c>
      <c r="X79" s="53"/>
      <c r="Y79" s="53"/>
      <c r="AU79" s="11" t="s">
        <v>103</v>
      </c>
      <c r="AW79" s="11" t="s">
        <v>99</v>
      </c>
      <c r="AX79" s="11" t="s">
        <v>56</v>
      </c>
      <c r="BB79" s="11" t="s">
        <v>104</v>
      </c>
      <c r="BH79" s="17">
        <f t="shared" si="5"/>
        <v>0</v>
      </c>
      <c r="BI79" s="17">
        <f t="shared" si="6"/>
        <v>0</v>
      </c>
      <c r="BJ79" s="17">
        <f t="shared" si="7"/>
        <v>0</v>
      </c>
      <c r="BK79" s="17">
        <f t="shared" si="8"/>
        <v>0</v>
      </c>
      <c r="BL79" s="17">
        <f t="shared" si="9"/>
        <v>0</v>
      </c>
      <c r="BM79" s="11" t="s">
        <v>62</v>
      </c>
      <c r="BN79" s="17">
        <f t="shared" si="10"/>
        <v>0</v>
      </c>
      <c r="BO79" s="11" t="s">
        <v>103</v>
      </c>
      <c r="BP79" s="11" t="s">
        <v>109</v>
      </c>
    </row>
    <row r="80" spans="1:68" s="1" customFormat="1" x14ac:dyDescent="0.3">
      <c r="A80" s="53"/>
      <c r="B80" s="44"/>
      <c r="C80" s="85" t="s">
        <v>103</v>
      </c>
      <c r="D80" s="85" t="s">
        <v>99</v>
      </c>
      <c r="E80" s="86" t="s">
        <v>460</v>
      </c>
      <c r="F80" s="86" t="s">
        <v>590</v>
      </c>
      <c r="G80" s="87" t="s">
        <v>496</v>
      </c>
      <c r="H80" s="64" t="s">
        <v>102</v>
      </c>
      <c r="I80" s="88">
        <v>5</v>
      </c>
      <c r="J80" s="229"/>
      <c r="K80" s="88"/>
      <c r="L80" s="228"/>
      <c r="M80" s="67">
        <f t="shared" si="0"/>
        <v>0</v>
      </c>
      <c r="N80" s="68">
        <v>0.21</v>
      </c>
      <c r="O80" s="47">
        <f t="shared" si="1"/>
        <v>0</v>
      </c>
      <c r="P80" s="114" t="s">
        <v>5</v>
      </c>
      <c r="Q80" s="70" t="s">
        <v>29</v>
      </c>
      <c r="R80" s="71">
        <v>0</v>
      </c>
      <c r="S80" s="71">
        <f t="shared" si="2"/>
        <v>0</v>
      </c>
      <c r="T80" s="71">
        <v>0</v>
      </c>
      <c r="U80" s="71">
        <f t="shared" si="3"/>
        <v>0</v>
      </c>
      <c r="V80" s="71">
        <v>0</v>
      </c>
      <c r="W80" s="115">
        <f t="shared" si="4"/>
        <v>0</v>
      </c>
      <c r="X80" s="53"/>
      <c r="Y80" s="53"/>
      <c r="AU80" s="11" t="s">
        <v>103</v>
      </c>
      <c r="AW80" s="11" t="s">
        <v>99</v>
      </c>
      <c r="AX80" s="11" t="s">
        <v>56</v>
      </c>
      <c r="BB80" s="11" t="s">
        <v>104</v>
      </c>
      <c r="BH80" s="17">
        <f t="shared" si="5"/>
        <v>0</v>
      </c>
      <c r="BI80" s="17">
        <f t="shared" si="6"/>
        <v>0</v>
      </c>
      <c r="BJ80" s="17">
        <f t="shared" si="7"/>
        <v>0</v>
      </c>
      <c r="BK80" s="17">
        <f t="shared" si="8"/>
        <v>0</v>
      </c>
      <c r="BL80" s="17">
        <f t="shared" si="9"/>
        <v>0</v>
      </c>
      <c r="BM80" s="11" t="s">
        <v>62</v>
      </c>
      <c r="BN80" s="17">
        <f t="shared" si="10"/>
        <v>0</v>
      </c>
      <c r="BO80" s="11" t="s">
        <v>103</v>
      </c>
      <c r="BP80" s="11" t="s">
        <v>111</v>
      </c>
    </row>
    <row r="81" spans="1:68" s="1" customFormat="1" x14ac:dyDescent="0.3">
      <c r="A81" s="53"/>
      <c r="B81" s="44"/>
      <c r="C81" s="85" t="s">
        <v>112</v>
      </c>
      <c r="D81" s="85" t="s">
        <v>99</v>
      </c>
      <c r="E81" s="86" t="s">
        <v>461</v>
      </c>
      <c r="F81" s="86" t="s">
        <v>590</v>
      </c>
      <c r="G81" s="87" t="s">
        <v>496</v>
      </c>
      <c r="H81" s="64" t="s">
        <v>102</v>
      </c>
      <c r="I81" s="88">
        <v>6</v>
      </c>
      <c r="J81" s="229"/>
      <c r="K81" s="88"/>
      <c r="L81" s="228"/>
      <c r="M81" s="67">
        <f t="shared" si="0"/>
        <v>0</v>
      </c>
      <c r="N81" s="68">
        <v>0.21</v>
      </c>
      <c r="O81" s="47">
        <f t="shared" si="1"/>
        <v>0</v>
      </c>
      <c r="P81" s="114" t="s">
        <v>5</v>
      </c>
      <c r="Q81" s="70" t="s">
        <v>29</v>
      </c>
      <c r="R81" s="71">
        <v>0</v>
      </c>
      <c r="S81" s="71">
        <f t="shared" si="2"/>
        <v>0</v>
      </c>
      <c r="T81" s="71">
        <v>0</v>
      </c>
      <c r="U81" s="71">
        <f t="shared" si="3"/>
        <v>0</v>
      </c>
      <c r="V81" s="71">
        <v>0</v>
      </c>
      <c r="W81" s="115">
        <f t="shared" si="4"/>
        <v>0</v>
      </c>
      <c r="X81" s="53"/>
      <c r="Y81" s="53"/>
      <c r="AU81" s="11" t="s">
        <v>103</v>
      </c>
      <c r="AW81" s="11" t="s">
        <v>99</v>
      </c>
      <c r="AX81" s="11" t="s">
        <v>56</v>
      </c>
      <c r="BB81" s="11" t="s">
        <v>104</v>
      </c>
      <c r="BH81" s="17">
        <f t="shared" si="5"/>
        <v>0</v>
      </c>
      <c r="BI81" s="17">
        <f t="shared" si="6"/>
        <v>0</v>
      </c>
      <c r="BJ81" s="17">
        <f t="shared" si="7"/>
        <v>0</v>
      </c>
      <c r="BK81" s="17">
        <f t="shared" si="8"/>
        <v>0</v>
      </c>
      <c r="BL81" s="17">
        <f t="shared" si="9"/>
        <v>0</v>
      </c>
      <c r="BM81" s="11" t="s">
        <v>62</v>
      </c>
      <c r="BN81" s="17">
        <f t="shared" si="10"/>
        <v>0</v>
      </c>
      <c r="BO81" s="11" t="s">
        <v>103</v>
      </c>
      <c r="BP81" s="11" t="s">
        <v>114</v>
      </c>
    </row>
    <row r="82" spans="1:68" s="1" customFormat="1" x14ac:dyDescent="0.3">
      <c r="A82" s="53"/>
      <c r="B82" s="44"/>
      <c r="C82" s="85" t="s">
        <v>109</v>
      </c>
      <c r="D82" s="85" t="s">
        <v>99</v>
      </c>
      <c r="E82" s="86" t="s">
        <v>462</v>
      </c>
      <c r="F82" s="86" t="s">
        <v>611</v>
      </c>
      <c r="G82" s="87" t="s">
        <v>497</v>
      </c>
      <c r="H82" s="64" t="s">
        <v>102</v>
      </c>
      <c r="I82" s="88">
        <v>11</v>
      </c>
      <c r="J82" s="229"/>
      <c r="K82" s="88"/>
      <c r="L82" s="228"/>
      <c r="M82" s="67">
        <f t="shared" si="0"/>
        <v>0</v>
      </c>
      <c r="N82" s="68">
        <v>0.21</v>
      </c>
      <c r="O82" s="47">
        <f t="shared" si="1"/>
        <v>0</v>
      </c>
      <c r="P82" s="114" t="s">
        <v>5</v>
      </c>
      <c r="Q82" s="70" t="s">
        <v>29</v>
      </c>
      <c r="R82" s="71">
        <v>0</v>
      </c>
      <c r="S82" s="71">
        <f t="shared" si="2"/>
        <v>0</v>
      </c>
      <c r="T82" s="71">
        <v>0</v>
      </c>
      <c r="U82" s="71">
        <f t="shared" si="3"/>
        <v>0</v>
      </c>
      <c r="V82" s="71">
        <v>0</v>
      </c>
      <c r="W82" s="115">
        <f t="shared" si="4"/>
        <v>0</v>
      </c>
      <c r="X82" s="53"/>
      <c r="Y82" s="53"/>
      <c r="AU82" s="11" t="s">
        <v>103</v>
      </c>
      <c r="AW82" s="11" t="s">
        <v>99</v>
      </c>
      <c r="AX82" s="11" t="s">
        <v>56</v>
      </c>
      <c r="BB82" s="11" t="s">
        <v>104</v>
      </c>
      <c r="BH82" s="17">
        <f t="shared" si="5"/>
        <v>0</v>
      </c>
      <c r="BI82" s="17">
        <f t="shared" si="6"/>
        <v>0</v>
      </c>
      <c r="BJ82" s="17">
        <f t="shared" si="7"/>
        <v>0</v>
      </c>
      <c r="BK82" s="17">
        <f t="shared" si="8"/>
        <v>0</v>
      </c>
      <c r="BL82" s="17">
        <f t="shared" si="9"/>
        <v>0</v>
      </c>
      <c r="BM82" s="11" t="s">
        <v>62</v>
      </c>
      <c r="BN82" s="17">
        <f t="shared" si="10"/>
        <v>0</v>
      </c>
      <c r="BO82" s="11" t="s">
        <v>103</v>
      </c>
      <c r="BP82" s="11" t="s">
        <v>116</v>
      </c>
    </row>
    <row r="83" spans="1:68" s="1" customFormat="1" x14ac:dyDescent="0.3">
      <c r="A83" s="53"/>
      <c r="B83" s="44"/>
      <c r="C83" s="85" t="s">
        <v>117</v>
      </c>
      <c r="D83" s="85" t="s">
        <v>99</v>
      </c>
      <c r="E83" s="86" t="s">
        <v>463</v>
      </c>
      <c r="F83" s="86" t="s">
        <v>612</v>
      </c>
      <c r="G83" s="87" t="s">
        <v>498</v>
      </c>
      <c r="H83" s="64" t="s">
        <v>102</v>
      </c>
      <c r="I83" s="88">
        <v>3</v>
      </c>
      <c r="J83" s="229"/>
      <c r="K83" s="88"/>
      <c r="L83" s="228"/>
      <c r="M83" s="67">
        <f t="shared" si="0"/>
        <v>0</v>
      </c>
      <c r="N83" s="68">
        <v>0.21</v>
      </c>
      <c r="O83" s="47">
        <f t="shared" si="1"/>
        <v>0</v>
      </c>
      <c r="P83" s="114" t="s">
        <v>5</v>
      </c>
      <c r="Q83" s="70" t="s">
        <v>29</v>
      </c>
      <c r="R83" s="71">
        <v>0</v>
      </c>
      <c r="S83" s="71">
        <f t="shared" si="2"/>
        <v>0</v>
      </c>
      <c r="T83" s="71">
        <v>0</v>
      </c>
      <c r="U83" s="71">
        <f t="shared" si="3"/>
        <v>0</v>
      </c>
      <c r="V83" s="71">
        <v>0</v>
      </c>
      <c r="W83" s="115">
        <f t="shared" si="4"/>
        <v>0</v>
      </c>
      <c r="X83" s="53"/>
      <c r="Y83" s="53"/>
      <c r="AU83" s="11" t="s">
        <v>103</v>
      </c>
      <c r="AW83" s="11" t="s">
        <v>99</v>
      </c>
      <c r="AX83" s="11" t="s">
        <v>56</v>
      </c>
      <c r="BB83" s="11" t="s">
        <v>104</v>
      </c>
      <c r="BH83" s="17">
        <f t="shared" si="5"/>
        <v>0</v>
      </c>
      <c r="BI83" s="17">
        <f t="shared" si="6"/>
        <v>0</v>
      </c>
      <c r="BJ83" s="17">
        <f t="shared" si="7"/>
        <v>0</v>
      </c>
      <c r="BK83" s="17">
        <f t="shared" si="8"/>
        <v>0</v>
      </c>
      <c r="BL83" s="17">
        <f t="shared" si="9"/>
        <v>0</v>
      </c>
      <c r="BM83" s="11" t="s">
        <v>62</v>
      </c>
      <c r="BN83" s="17">
        <f t="shared" si="10"/>
        <v>0</v>
      </c>
      <c r="BO83" s="11" t="s">
        <v>103</v>
      </c>
      <c r="BP83" s="11" t="s">
        <v>119</v>
      </c>
    </row>
    <row r="84" spans="1:68" s="1" customFormat="1" x14ac:dyDescent="0.3">
      <c r="A84" s="53"/>
      <c r="B84" s="44"/>
      <c r="C84" s="85" t="s">
        <v>111</v>
      </c>
      <c r="D84" s="85" t="s">
        <v>99</v>
      </c>
      <c r="E84" s="86" t="s">
        <v>464</v>
      </c>
      <c r="F84" s="86" t="s">
        <v>613</v>
      </c>
      <c r="G84" s="87" t="s">
        <v>528</v>
      </c>
      <c r="H84" s="64" t="s">
        <v>102</v>
      </c>
      <c r="I84" s="88">
        <v>3</v>
      </c>
      <c r="J84" s="229"/>
      <c r="K84" s="88"/>
      <c r="L84" s="228"/>
      <c r="M84" s="67">
        <f t="shared" si="0"/>
        <v>0</v>
      </c>
      <c r="N84" s="68">
        <v>0.21</v>
      </c>
      <c r="O84" s="47">
        <f t="shared" si="1"/>
        <v>0</v>
      </c>
      <c r="P84" s="114" t="s">
        <v>5</v>
      </c>
      <c r="Q84" s="70" t="s">
        <v>29</v>
      </c>
      <c r="R84" s="71">
        <v>0</v>
      </c>
      <c r="S84" s="71">
        <f t="shared" si="2"/>
        <v>0</v>
      </c>
      <c r="T84" s="71">
        <v>0</v>
      </c>
      <c r="U84" s="71">
        <f t="shared" si="3"/>
        <v>0</v>
      </c>
      <c r="V84" s="71">
        <v>0</v>
      </c>
      <c r="W84" s="115">
        <f t="shared" si="4"/>
        <v>0</v>
      </c>
      <c r="X84" s="53"/>
      <c r="Y84" s="53"/>
      <c r="AU84" s="11" t="s">
        <v>103</v>
      </c>
      <c r="AW84" s="11" t="s">
        <v>99</v>
      </c>
      <c r="AX84" s="11" t="s">
        <v>56</v>
      </c>
      <c r="BB84" s="11" t="s">
        <v>104</v>
      </c>
      <c r="BH84" s="17">
        <f t="shared" si="5"/>
        <v>0</v>
      </c>
      <c r="BI84" s="17">
        <f t="shared" si="6"/>
        <v>0</v>
      </c>
      <c r="BJ84" s="17">
        <f t="shared" si="7"/>
        <v>0</v>
      </c>
      <c r="BK84" s="17">
        <f t="shared" si="8"/>
        <v>0</v>
      </c>
      <c r="BL84" s="17">
        <f t="shared" si="9"/>
        <v>0</v>
      </c>
      <c r="BM84" s="11" t="s">
        <v>62</v>
      </c>
      <c r="BN84" s="17">
        <f t="shared" si="10"/>
        <v>0</v>
      </c>
      <c r="BO84" s="11" t="s">
        <v>103</v>
      </c>
      <c r="BP84" s="11" t="s">
        <v>122</v>
      </c>
    </row>
    <row r="85" spans="1:68" s="1" customFormat="1" ht="27" x14ac:dyDescent="0.3">
      <c r="A85" s="53"/>
      <c r="B85" s="44"/>
      <c r="C85" s="85" t="s">
        <v>123</v>
      </c>
      <c r="D85" s="85" t="s">
        <v>99</v>
      </c>
      <c r="E85" s="86" t="s">
        <v>465</v>
      </c>
      <c r="F85" s="86" t="s">
        <v>612</v>
      </c>
      <c r="G85" s="87" t="s">
        <v>499</v>
      </c>
      <c r="H85" s="64" t="s">
        <v>102</v>
      </c>
      <c r="I85" s="88">
        <v>1</v>
      </c>
      <c r="J85" s="229"/>
      <c r="K85" s="88"/>
      <c r="L85" s="228"/>
      <c r="M85" s="67">
        <f t="shared" si="0"/>
        <v>0</v>
      </c>
      <c r="N85" s="68">
        <v>0.21</v>
      </c>
      <c r="O85" s="47">
        <f t="shared" si="1"/>
        <v>0</v>
      </c>
      <c r="P85" s="114" t="s">
        <v>5</v>
      </c>
      <c r="Q85" s="70" t="s">
        <v>29</v>
      </c>
      <c r="R85" s="71">
        <v>0</v>
      </c>
      <c r="S85" s="71">
        <f t="shared" si="2"/>
        <v>0</v>
      </c>
      <c r="T85" s="71">
        <v>0</v>
      </c>
      <c r="U85" s="71">
        <f t="shared" si="3"/>
        <v>0</v>
      </c>
      <c r="V85" s="71">
        <v>0</v>
      </c>
      <c r="W85" s="115">
        <f t="shared" si="4"/>
        <v>0</v>
      </c>
      <c r="X85" s="53"/>
      <c r="Y85" s="53"/>
      <c r="AU85" s="11" t="s">
        <v>103</v>
      </c>
      <c r="AW85" s="11" t="s">
        <v>99</v>
      </c>
      <c r="AX85" s="11" t="s">
        <v>56</v>
      </c>
      <c r="BB85" s="11" t="s">
        <v>104</v>
      </c>
      <c r="BH85" s="17">
        <f t="shared" si="5"/>
        <v>0</v>
      </c>
      <c r="BI85" s="17">
        <f t="shared" si="6"/>
        <v>0</v>
      </c>
      <c r="BJ85" s="17">
        <f t="shared" si="7"/>
        <v>0</v>
      </c>
      <c r="BK85" s="17">
        <f t="shared" si="8"/>
        <v>0</v>
      </c>
      <c r="BL85" s="17">
        <f t="shared" si="9"/>
        <v>0</v>
      </c>
      <c r="BM85" s="11" t="s">
        <v>62</v>
      </c>
      <c r="BN85" s="17">
        <f t="shared" si="10"/>
        <v>0</v>
      </c>
      <c r="BO85" s="11" t="s">
        <v>103</v>
      </c>
      <c r="BP85" s="11" t="s">
        <v>126</v>
      </c>
    </row>
    <row r="86" spans="1:68" s="1" customFormat="1" x14ac:dyDescent="0.3">
      <c r="A86" s="53"/>
      <c r="B86" s="44"/>
      <c r="C86" s="85" t="s">
        <v>114</v>
      </c>
      <c r="D86" s="85" t="s">
        <v>99</v>
      </c>
      <c r="E86" s="86" t="s">
        <v>466</v>
      </c>
      <c r="F86" s="86" t="s">
        <v>614</v>
      </c>
      <c r="G86" s="87" t="s">
        <v>532</v>
      </c>
      <c r="H86" s="64" t="s">
        <v>102</v>
      </c>
      <c r="I86" s="88">
        <v>2</v>
      </c>
      <c r="J86" s="229"/>
      <c r="K86" s="88"/>
      <c r="L86" s="228"/>
      <c r="M86" s="67">
        <f t="shared" si="0"/>
        <v>0</v>
      </c>
      <c r="N86" s="68">
        <v>0.21</v>
      </c>
      <c r="O86" s="47">
        <f t="shared" si="1"/>
        <v>0</v>
      </c>
      <c r="P86" s="114" t="s">
        <v>5</v>
      </c>
      <c r="Q86" s="70" t="s">
        <v>29</v>
      </c>
      <c r="R86" s="71">
        <v>0</v>
      </c>
      <c r="S86" s="71">
        <f t="shared" si="2"/>
        <v>0</v>
      </c>
      <c r="T86" s="71">
        <v>0</v>
      </c>
      <c r="U86" s="71">
        <f t="shared" si="3"/>
        <v>0</v>
      </c>
      <c r="V86" s="71">
        <v>0</v>
      </c>
      <c r="W86" s="115">
        <f t="shared" si="4"/>
        <v>0</v>
      </c>
      <c r="X86" s="53"/>
      <c r="Y86" s="53"/>
      <c r="AU86" s="11" t="s">
        <v>103</v>
      </c>
      <c r="AW86" s="11" t="s">
        <v>99</v>
      </c>
      <c r="AX86" s="11" t="s">
        <v>56</v>
      </c>
      <c r="BB86" s="11" t="s">
        <v>104</v>
      </c>
      <c r="BH86" s="17">
        <f t="shared" si="5"/>
        <v>0</v>
      </c>
      <c r="BI86" s="17">
        <f t="shared" si="6"/>
        <v>0</v>
      </c>
      <c r="BJ86" s="17">
        <f t="shared" si="7"/>
        <v>0</v>
      </c>
      <c r="BK86" s="17">
        <f t="shared" si="8"/>
        <v>0</v>
      </c>
      <c r="BL86" s="17">
        <f t="shared" si="9"/>
        <v>0</v>
      </c>
      <c r="BM86" s="11" t="s">
        <v>62</v>
      </c>
      <c r="BN86" s="17">
        <f t="shared" si="10"/>
        <v>0</v>
      </c>
      <c r="BO86" s="11" t="s">
        <v>103</v>
      </c>
      <c r="BP86" s="11" t="s">
        <v>129</v>
      </c>
    </row>
    <row r="87" spans="1:68" s="1" customFormat="1" ht="40.5" x14ac:dyDescent="0.3">
      <c r="A87" s="53"/>
      <c r="B87" s="44"/>
      <c r="C87" s="85" t="s">
        <v>130</v>
      </c>
      <c r="D87" s="85" t="s">
        <v>99</v>
      </c>
      <c r="E87" s="86" t="s">
        <v>467</v>
      </c>
      <c r="F87" s="86" t="s">
        <v>615</v>
      </c>
      <c r="G87" s="87" t="s">
        <v>531</v>
      </c>
      <c r="H87" s="64" t="s">
        <v>102</v>
      </c>
      <c r="I87" s="88">
        <v>1</v>
      </c>
      <c r="J87" s="229"/>
      <c r="K87" s="88"/>
      <c r="L87" s="228"/>
      <c r="M87" s="67">
        <f t="shared" si="0"/>
        <v>0</v>
      </c>
      <c r="N87" s="68">
        <v>0.21</v>
      </c>
      <c r="O87" s="47">
        <f t="shared" si="1"/>
        <v>0</v>
      </c>
      <c r="P87" s="114" t="s">
        <v>5</v>
      </c>
      <c r="Q87" s="70" t="s">
        <v>29</v>
      </c>
      <c r="R87" s="71">
        <v>0</v>
      </c>
      <c r="S87" s="71">
        <f t="shared" si="2"/>
        <v>0</v>
      </c>
      <c r="T87" s="71">
        <v>0</v>
      </c>
      <c r="U87" s="71">
        <f t="shared" si="3"/>
        <v>0</v>
      </c>
      <c r="V87" s="71">
        <v>0</v>
      </c>
      <c r="W87" s="115">
        <f t="shared" si="4"/>
        <v>0</v>
      </c>
      <c r="X87" s="53"/>
      <c r="Y87" s="53"/>
      <c r="AU87" s="11" t="s">
        <v>103</v>
      </c>
      <c r="AW87" s="11" t="s">
        <v>99</v>
      </c>
      <c r="AX87" s="11" t="s">
        <v>56</v>
      </c>
      <c r="BB87" s="11" t="s">
        <v>104</v>
      </c>
      <c r="BH87" s="17">
        <f t="shared" si="5"/>
        <v>0</v>
      </c>
      <c r="BI87" s="17">
        <f t="shared" si="6"/>
        <v>0</v>
      </c>
      <c r="BJ87" s="17">
        <f t="shared" si="7"/>
        <v>0</v>
      </c>
      <c r="BK87" s="17">
        <f t="shared" si="8"/>
        <v>0</v>
      </c>
      <c r="BL87" s="17">
        <f t="shared" si="9"/>
        <v>0</v>
      </c>
      <c r="BM87" s="11" t="s">
        <v>62</v>
      </c>
      <c r="BN87" s="17">
        <f t="shared" si="10"/>
        <v>0</v>
      </c>
      <c r="BO87" s="11" t="s">
        <v>103</v>
      </c>
      <c r="BP87" s="11" t="s">
        <v>133</v>
      </c>
    </row>
    <row r="88" spans="1:68" s="1" customFormat="1" ht="40.5" x14ac:dyDescent="0.3">
      <c r="A88" s="53"/>
      <c r="B88" s="44"/>
      <c r="C88" s="85" t="s">
        <v>116</v>
      </c>
      <c r="D88" s="85" t="s">
        <v>99</v>
      </c>
      <c r="E88" s="86" t="s">
        <v>468</v>
      </c>
      <c r="F88" s="86" t="s">
        <v>615</v>
      </c>
      <c r="G88" s="87" t="s">
        <v>530</v>
      </c>
      <c r="H88" s="64" t="s">
        <v>102</v>
      </c>
      <c r="I88" s="88">
        <v>2</v>
      </c>
      <c r="J88" s="229"/>
      <c r="K88" s="88"/>
      <c r="L88" s="228"/>
      <c r="M88" s="67">
        <f t="shared" si="0"/>
        <v>0</v>
      </c>
      <c r="N88" s="68">
        <v>0.21</v>
      </c>
      <c r="O88" s="47">
        <f t="shared" si="1"/>
        <v>0</v>
      </c>
      <c r="P88" s="114" t="s">
        <v>5</v>
      </c>
      <c r="Q88" s="116" t="s">
        <v>29</v>
      </c>
      <c r="R88" s="117">
        <v>0</v>
      </c>
      <c r="S88" s="117">
        <f t="shared" si="2"/>
        <v>0</v>
      </c>
      <c r="T88" s="117">
        <v>0</v>
      </c>
      <c r="U88" s="117">
        <f t="shared" si="3"/>
        <v>0</v>
      </c>
      <c r="V88" s="117">
        <v>0</v>
      </c>
      <c r="W88" s="118">
        <f t="shared" si="4"/>
        <v>0</v>
      </c>
      <c r="X88" s="53"/>
      <c r="Y88" s="53"/>
      <c r="AU88" s="11" t="s">
        <v>103</v>
      </c>
      <c r="AW88" s="11" t="s">
        <v>99</v>
      </c>
      <c r="AX88" s="11" t="s">
        <v>56</v>
      </c>
      <c r="BB88" s="11" t="s">
        <v>104</v>
      </c>
      <c r="BH88" s="17">
        <f t="shared" si="5"/>
        <v>0</v>
      </c>
      <c r="BI88" s="17">
        <f t="shared" si="6"/>
        <v>0</v>
      </c>
      <c r="BJ88" s="17">
        <f t="shared" si="7"/>
        <v>0</v>
      </c>
      <c r="BK88" s="17">
        <f t="shared" si="8"/>
        <v>0</v>
      </c>
      <c r="BL88" s="17">
        <f t="shared" si="9"/>
        <v>0</v>
      </c>
      <c r="BM88" s="11" t="s">
        <v>62</v>
      </c>
      <c r="BN88" s="17">
        <f t="shared" si="10"/>
        <v>0</v>
      </c>
      <c r="BO88" s="11" t="s">
        <v>103</v>
      </c>
      <c r="BP88" s="11" t="s">
        <v>136</v>
      </c>
    </row>
    <row r="89" spans="1:68" s="1" customFormat="1" ht="6.95" customHeight="1" x14ac:dyDescent="0.3">
      <c r="A89" s="53"/>
      <c r="B89" s="44"/>
      <c r="C89" s="44"/>
      <c r="D89" s="44"/>
      <c r="E89" s="44"/>
      <c r="F89" s="44"/>
      <c r="G89" s="44"/>
      <c r="H89" s="44"/>
      <c r="I89" s="44"/>
      <c r="J89" s="92"/>
      <c r="K89" s="194"/>
      <c r="L89" s="28"/>
      <c r="M89" s="44"/>
      <c r="N89" s="44"/>
      <c r="O89" s="44"/>
      <c r="P89" s="53"/>
      <c r="Q89" s="53"/>
      <c r="R89" s="53"/>
      <c r="S89" s="53"/>
      <c r="T89" s="53"/>
      <c r="U89" s="53"/>
      <c r="V89" s="53"/>
      <c r="W89" s="53"/>
      <c r="X89" s="53"/>
      <c r="Y89" s="53"/>
    </row>
  </sheetData>
  <sheetProtection algorithmName="SHA-512" hashValue="K8N/YZyelF1aB/RNBOvMu3eEih0yYBvlGn5/G8JDyr4gK2qufL3pEL350m6z6pU7yc0LqpybFvNzQJoeoAL4zQ==" saltValue="54obfFYaRvh8SWzcrg/51A==" spinCount="100000" sheet="1" objects="1" scenarios="1"/>
  <autoFilter ref="C75:N88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6"/>
  <sheetViews>
    <sheetView showGridLines="0" zoomScaleNormal="100" workbookViewId="0">
      <pane ySplit="1" topLeftCell="A65" activePane="bottomLeft" state="frozen"/>
      <selection pane="bottomLeft" activeCell="J89" sqref="J89"/>
    </sheetView>
  </sheetViews>
  <sheetFormatPr defaultRowHeight="13.5" x14ac:dyDescent="0.3"/>
  <cols>
    <col min="1" max="1" width="8.33203125" style="49" customWidth="1"/>
    <col min="2" max="2" width="1.6640625" style="49" customWidth="1"/>
    <col min="3" max="3" width="4.1640625" style="49" customWidth="1"/>
    <col min="4" max="4" width="4.33203125" style="49" hidden="1" customWidth="1"/>
    <col min="5" max="5" width="11.6640625" style="49" customWidth="1"/>
    <col min="6" max="6" width="17.1640625" style="49" hidden="1" customWidth="1"/>
    <col min="7" max="7" width="45" style="49" customWidth="1"/>
    <col min="8" max="8" width="8.6640625" style="49" customWidth="1"/>
    <col min="9" max="9" width="11.1640625" style="49" customWidth="1"/>
    <col min="10" max="10" width="28.33203125" style="231" customWidth="1"/>
    <col min="11" max="11" width="1.1640625" style="187" customWidth="1"/>
    <col min="12" max="12" width="13.33203125" customWidth="1"/>
    <col min="13" max="13" width="23.5" style="49" customWidth="1"/>
    <col min="14" max="14" width="15.5" style="49" customWidth="1"/>
    <col min="15" max="15" width="17.5" style="48" customWidth="1"/>
    <col min="16" max="21" width="9.33203125" style="49" hidden="1"/>
    <col min="22" max="22" width="8.1640625" style="49" hidden="1" customWidth="1"/>
    <col min="23" max="23" width="29.6640625" style="49" hidden="1" customWidth="1"/>
    <col min="24" max="24" width="16.33203125" style="49" hidden="1" customWidth="1"/>
    <col min="25" max="25" width="3" style="49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7" max="68" width="9.33203125" hidden="1"/>
  </cols>
  <sheetData>
    <row r="1" spans="1:73" ht="21.75" customHeight="1" x14ac:dyDescent="0.3">
      <c r="A1" s="12"/>
      <c r="B1" s="7"/>
      <c r="C1" s="7"/>
      <c r="D1" s="8" t="s">
        <v>1</v>
      </c>
      <c r="E1" s="7"/>
      <c r="F1" s="7"/>
      <c r="G1" s="34" t="s">
        <v>74</v>
      </c>
      <c r="H1" s="283" t="s">
        <v>75</v>
      </c>
      <c r="I1" s="283"/>
      <c r="J1" s="230"/>
      <c r="K1" s="195"/>
      <c r="L1" s="7"/>
      <c r="M1" s="34" t="s">
        <v>76</v>
      </c>
      <c r="N1" s="8" t="s">
        <v>77</v>
      </c>
      <c r="O1" s="34" t="s">
        <v>78</v>
      </c>
      <c r="P1" s="34"/>
      <c r="Q1" s="34"/>
      <c r="R1" s="34"/>
      <c r="S1" s="34"/>
      <c r="T1" s="34"/>
      <c r="U1" s="34"/>
      <c r="V1" s="34"/>
      <c r="W1" s="34"/>
      <c r="X1" s="13"/>
      <c r="Y1" s="13"/>
      <c r="Z1" s="224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</row>
    <row r="2" spans="1:73" ht="36.950000000000003" customHeight="1" x14ac:dyDescent="0.3">
      <c r="O2" s="36" t="s">
        <v>8</v>
      </c>
      <c r="AW2" s="11" t="s">
        <v>73</v>
      </c>
    </row>
    <row r="3" spans="1:73" ht="6.95" customHeight="1" x14ac:dyDescent="0.3">
      <c r="B3" s="72"/>
      <c r="C3" s="50"/>
      <c r="D3" s="50"/>
      <c r="E3" s="50"/>
      <c r="F3" s="50"/>
      <c r="G3" s="50"/>
      <c r="H3" s="50"/>
      <c r="I3" s="50"/>
      <c r="J3" s="232"/>
      <c r="K3" s="50"/>
      <c r="L3" s="29"/>
      <c r="M3" s="50"/>
      <c r="N3" s="50"/>
      <c r="O3" s="37"/>
      <c r="AW3" s="11" t="s">
        <v>64</v>
      </c>
    </row>
    <row r="4" spans="1:73" ht="36.950000000000003" customHeight="1" x14ac:dyDescent="0.3">
      <c r="B4" s="73"/>
      <c r="C4" s="190"/>
      <c r="D4" s="74" t="s">
        <v>79</v>
      </c>
      <c r="E4" s="190"/>
      <c r="F4" s="190"/>
      <c r="G4" s="190"/>
      <c r="H4" s="190"/>
      <c r="I4" s="190"/>
      <c r="J4" s="233"/>
      <c r="K4" s="190"/>
      <c r="L4" s="25"/>
      <c r="M4" s="190"/>
      <c r="N4" s="190"/>
      <c r="O4" s="38"/>
      <c r="P4" s="52" t="s">
        <v>12</v>
      </c>
      <c r="AW4" s="11" t="s">
        <v>6</v>
      </c>
    </row>
    <row r="5" spans="1:73" ht="6.95" customHeight="1" x14ac:dyDescent="0.3">
      <c r="B5" s="73"/>
      <c r="C5" s="190"/>
      <c r="D5" s="190"/>
      <c r="E5" s="190"/>
      <c r="F5" s="190"/>
      <c r="G5" s="190"/>
      <c r="H5" s="190"/>
      <c r="I5" s="190"/>
      <c r="J5" s="233"/>
      <c r="K5" s="190"/>
      <c r="L5" s="25"/>
      <c r="M5" s="190"/>
      <c r="N5" s="190"/>
      <c r="O5" s="38"/>
    </row>
    <row r="6" spans="1:73" ht="15" x14ac:dyDescent="0.3">
      <c r="B6" s="73"/>
      <c r="C6" s="190"/>
      <c r="D6" s="193" t="s">
        <v>14</v>
      </c>
      <c r="E6" s="190"/>
      <c r="F6" s="190"/>
      <c r="G6" s="190"/>
      <c r="H6" s="190"/>
      <c r="I6" s="190"/>
      <c r="J6" s="233"/>
      <c r="K6" s="190"/>
      <c r="L6" s="25"/>
      <c r="M6" s="190"/>
      <c r="N6" s="190"/>
      <c r="O6" s="38"/>
    </row>
    <row r="7" spans="1:73" ht="22.5" customHeight="1" x14ac:dyDescent="0.3">
      <c r="B7" s="73"/>
      <c r="C7" s="190"/>
      <c r="D7" s="190"/>
      <c r="E7" s="279" t="str">
        <f>'Rekapitulace '!K6</f>
        <v>Příhrádek Pardubice - dodávka vnitřního vybavení a expozic</v>
      </c>
      <c r="F7" s="279"/>
      <c r="G7" s="280"/>
      <c r="H7" s="280"/>
      <c r="I7" s="280"/>
      <c r="J7" s="233"/>
      <c r="K7" s="193"/>
      <c r="L7" s="25"/>
      <c r="M7" s="190"/>
      <c r="N7" s="190"/>
      <c r="O7" s="38"/>
    </row>
    <row r="8" spans="1:73" s="1" customFormat="1" ht="15" x14ac:dyDescent="0.3">
      <c r="A8" s="53"/>
      <c r="B8" s="76"/>
      <c r="C8" s="194"/>
      <c r="D8" s="193" t="s">
        <v>80</v>
      </c>
      <c r="E8" s="194"/>
      <c r="F8" s="194"/>
      <c r="G8" s="194"/>
      <c r="H8" s="194"/>
      <c r="I8" s="194"/>
      <c r="J8" s="199"/>
      <c r="K8" s="194"/>
      <c r="L8" s="28"/>
      <c r="M8" s="194"/>
      <c r="N8" s="194"/>
      <c r="O8" s="39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73" s="1" customFormat="1" ht="36.950000000000003" customHeight="1" x14ac:dyDescent="0.3">
      <c r="A9" s="53"/>
      <c r="B9" s="76"/>
      <c r="C9" s="194"/>
      <c r="D9" s="194"/>
      <c r="E9" s="284" t="s">
        <v>510</v>
      </c>
      <c r="F9" s="284"/>
      <c r="G9" s="282"/>
      <c r="H9" s="282"/>
      <c r="I9" s="282"/>
      <c r="J9" s="199"/>
      <c r="K9" s="194"/>
      <c r="L9" s="28"/>
      <c r="M9" s="194"/>
      <c r="N9" s="194"/>
      <c r="O9" s="39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73" s="1" customFormat="1" x14ac:dyDescent="0.3">
      <c r="A10" s="53"/>
      <c r="B10" s="76"/>
      <c r="C10" s="194"/>
      <c r="D10" s="194"/>
      <c r="E10" s="194"/>
      <c r="F10" s="194"/>
      <c r="G10" s="194"/>
      <c r="H10" s="194"/>
      <c r="I10" s="194"/>
      <c r="J10" s="199"/>
      <c r="K10" s="194"/>
      <c r="L10" s="28"/>
      <c r="M10" s="194"/>
      <c r="N10" s="194"/>
      <c r="O10" s="39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73" s="1" customFormat="1" ht="14.45" customHeight="1" x14ac:dyDescent="0.3">
      <c r="A11" s="53"/>
      <c r="B11" s="76"/>
      <c r="C11" s="194"/>
      <c r="D11" s="193" t="s">
        <v>15</v>
      </c>
      <c r="E11" s="194"/>
      <c r="F11" s="194"/>
      <c r="G11" s="189" t="s">
        <v>5</v>
      </c>
      <c r="H11" s="194"/>
      <c r="I11" s="194"/>
      <c r="J11" s="199"/>
      <c r="K11" s="194"/>
      <c r="L11" s="27"/>
      <c r="M11" s="189"/>
      <c r="N11" s="194"/>
      <c r="O11" s="39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73" s="1" customFormat="1" ht="14.45" customHeight="1" x14ac:dyDescent="0.3">
      <c r="A12" s="53"/>
      <c r="B12" s="76"/>
      <c r="C12" s="194"/>
      <c r="D12" s="193" t="s">
        <v>16</v>
      </c>
      <c r="E12" s="194"/>
      <c r="F12" s="194"/>
      <c r="G12" s="189" t="s">
        <v>19</v>
      </c>
      <c r="H12" s="194"/>
      <c r="I12" s="194"/>
      <c r="J12" s="199"/>
      <c r="K12" s="194"/>
      <c r="L12" s="27"/>
      <c r="M12" s="55"/>
      <c r="N12" s="194"/>
      <c r="O12" s="39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73" s="1" customFormat="1" ht="10.9" customHeight="1" x14ac:dyDescent="0.3">
      <c r="A13" s="53"/>
      <c r="B13" s="76"/>
      <c r="C13" s="194"/>
      <c r="D13" s="194"/>
      <c r="E13" s="194"/>
      <c r="F13" s="194"/>
      <c r="G13" s="194"/>
      <c r="H13" s="194"/>
      <c r="I13" s="194"/>
      <c r="J13" s="199"/>
      <c r="K13" s="194"/>
      <c r="L13" s="28"/>
      <c r="M13" s="194"/>
      <c r="N13" s="194"/>
      <c r="O13" s="39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73" s="1" customFormat="1" ht="14.45" customHeight="1" x14ac:dyDescent="0.3">
      <c r="A14" s="53"/>
      <c r="B14" s="76"/>
      <c r="C14" s="194"/>
      <c r="D14" s="193" t="s">
        <v>18</v>
      </c>
      <c r="E14" s="194"/>
      <c r="F14" s="194"/>
      <c r="G14" s="194"/>
      <c r="H14" s="194"/>
      <c r="I14" s="194"/>
      <c r="J14" s="199"/>
      <c r="K14" s="194"/>
      <c r="L14" s="27"/>
      <c r="M14" s="189"/>
      <c r="N14" s="194"/>
      <c r="O14" s="39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73" s="1" customFormat="1" ht="18" customHeight="1" x14ac:dyDescent="0.3">
      <c r="A15" s="53"/>
      <c r="B15" s="76"/>
      <c r="C15" s="194"/>
      <c r="D15" s="194"/>
      <c r="E15" s="189" t="str">
        <f>IF('Rekapitulace '!E11="","",'Rekapitulace '!E11)</f>
        <v xml:space="preserve"> </v>
      </c>
      <c r="F15" s="189"/>
      <c r="G15" s="194"/>
      <c r="H15" s="194"/>
      <c r="I15" s="194"/>
      <c r="J15" s="199"/>
      <c r="K15" s="194"/>
      <c r="L15" s="27"/>
      <c r="M15" s="189"/>
      <c r="N15" s="194"/>
      <c r="O15" s="39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spans="1:73" s="1" customFormat="1" ht="6.95" customHeight="1" x14ac:dyDescent="0.3">
      <c r="A16" s="53"/>
      <c r="B16" s="76"/>
      <c r="C16" s="194"/>
      <c r="D16" s="194"/>
      <c r="E16" s="194"/>
      <c r="F16" s="194"/>
      <c r="G16" s="194"/>
      <c r="H16" s="194"/>
      <c r="I16" s="194"/>
      <c r="J16" s="199"/>
      <c r="K16" s="194"/>
      <c r="L16" s="28"/>
      <c r="M16" s="194"/>
      <c r="N16" s="194"/>
      <c r="O16" s="39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spans="1:25" s="1" customFormat="1" ht="14.45" customHeight="1" x14ac:dyDescent="0.3">
      <c r="A17" s="53"/>
      <c r="B17" s="76"/>
      <c r="C17" s="194"/>
      <c r="D17" s="193" t="s">
        <v>20</v>
      </c>
      <c r="E17" s="194"/>
      <c r="F17" s="194"/>
      <c r="G17" s="194"/>
      <c r="H17" s="194"/>
      <c r="I17" s="194"/>
      <c r="J17" s="199"/>
      <c r="K17" s="194"/>
      <c r="L17" s="27"/>
      <c r="M17" s="189"/>
      <c r="N17" s="194"/>
      <c r="O17" s="39"/>
      <c r="P17" s="53"/>
      <c r="Q17" s="53"/>
      <c r="R17" s="53"/>
      <c r="S17" s="53"/>
      <c r="T17" s="53"/>
      <c r="U17" s="53"/>
      <c r="V17" s="53"/>
      <c r="W17" s="53"/>
      <c r="X17" s="53"/>
      <c r="Y17" s="53"/>
    </row>
    <row r="18" spans="1:25" s="1" customFormat="1" ht="18" customHeight="1" x14ac:dyDescent="0.3">
      <c r="A18" s="53"/>
      <c r="B18" s="76"/>
      <c r="C18" s="194"/>
      <c r="D18" s="194"/>
      <c r="E18" s="189" t="str">
        <f>IF('Rekapitulace '!E14="Vyplň údaj","",IF('Rekapitulace '!E14="","",'Rekapitulace '!E14))</f>
        <v xml:space="preserve"> </v>
      </c>
      <c r="F18" s="189"/>
      <c r="G18" s="194"/>
      <c r="H18" s="194"/>
      <c r="I18" s="194"/>
      <c r="J18" s="199"/>
      <c r="K18" s="194"/>
      <c r="L18" s="27"/>
      <c r="M18" s="189"/>
      <c r="N18" s="194"/>
      <c r="O18" s="39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s="1" customFormat="1" ht="6.95" customHeight="1" x14ac:dyDescent="0.3">
      <c r="A19" s="53"/>
      <c r="B19" s="76"/>
      <c r="C19" s="194"/>
      <c r="D19" s="194"/>
      <c r="E19" s="194"/>
      <c r="F19" s="194"/>
      <c r="G19" s="194"/>
      <c r="H19" s="194"/>
      <c r="I19" s="194"/>
      <c r="J19" s="199"/>
      <c r="K19" s="194"/>
      <c r="L19" s="28"/>
      <c r="M19" s="194"/>
      <c r="N19" s="194"/>
      <c r="O19" s="39"/>
      <c r="P19" s="53"/>
      <c r="Q19" s="53"/>
      <c r="R19" s="53"/>
      <c r="S19" s="53"/>
      <c r="T19" s="53"/>
      <c r="U19" s="53"/>
      <c r="V19" s="53"/>
      <c r="W19" s="53"/>
      <c r="X19" s="53"/>
      <c r="Y19" s="53"/>
    </row>
    <row r="20" spans="1:25" s="1" customFormat="1" ht="14.45" customHeight="1" x14ac:dyDescent="0.3">
      <c r="A20" s="53"/>
      <c r="B20" s="76"/>
      <c r="C20" s="194"/>
      <c r="D20" s="193" t="s">
        <v>21</v>
      </c>
      <c r="E20" s="194"/>
      <c r="F20" s="194"/>
      <c r="G20" s="194"/>
      <c r="H20" s="194"/>
      <c r="I20" s="194"/>
      <c r="J20" s="199"/>
      <c r="K20" s="194"/>
      <c r="L20" s="27"/>
      <c r="M20" s="189"/>
      <c r="N20" s="194"/>
      <c r="O20" s="39"/>
      <c r="P20" s="53"/>
      <c r="Q20" s="53"/>
      <c r="R20" s="53"/>
      <c r="S20" s="53"/>
      <c r="T20" s="53"/>
      <c r="U20" s="53"/>
      <c r="V20" s="53"/>
      <c r="W20" s="53"/>
      <c r="X20" s="53"/>
      <c r="Y20" s="53"/>
    </row>
    <row r="21" spans="1:25" s="1" customFormat="1" ht="18" customHeight="1" x14ac:dyDescent="0.3">
      <c r="A21" s="53"/>
      <c r="B21" s="76"/>
      <c r="C21" s="194"/>
      <c r="D21" s="194"/>
      <c r="E21" s="189" t="str">
        <f>IF('Rekapitulace '!E17="","",'Rekapitulace '!E17)</f>
        <v xml:space="preserve"> </v>
      </c>
      <c r="F21" s="189"/>
      <c r="G21" s="194"/>
      <c r="H21" s="194"/>
      <c r="I21" s="194"/>
      <c r="J21" s="199"/>
      <c r="K21" s="194"/>
      <c r="L21" s="27"/>
      <c r="M21" s="189"/>
      <c r="N21" s="194"/>
      <c r="O21" s="39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spans="1:25" s="1" customFormat="1" ht="6.95" customHeight="1" x14ac:dyDescent="0.3">
      <c r="A22" s="53"/>
      <c r="B22" s="76"/>
      <c r="C22" s="194"/>
      <c r="D22" s="194"/>
      <c r="E22" s="194"/>
      <c r="F22" s="194"/>
      <c r="G22" s="194"/>
      <c r="H22" s="194"/>
      <c r="I22" s="194"/>
      <c r="J22" s="199"/>
      <c r="K22" s="194"/>
      <c r="L22" s="28"/>
      <c r="M22" s="194"/>
      <c r="N22" s="194"/>
      <c r="O22" s="39"/>
      <c r="P22" s="53"/>
      <c r="Q22" s="53"/>
      <c r="R22" s="53"/>
      <c r="S22" s="53"/>
      <c r="T22" s="53"/>
      <c r="U22" s="53"/>
      <c r="V22" s="53"/>
      <c r="W22" s="53"/>
      <c r="X22" s="53"/>
      <c r="Y22" s="53"/>
    </row>
    <row r="23" spans="1:25" s="1" customFormat="1" ht="14.45" customHeight="1" x14ac:dyDescent="0.3">
      <c r="A23" s="53"/>
      <c r="B23" s="76"/>
      <c r="C23" s="194"/>
      <c r="D23" s="193" t="s">
        <v>23</v>
      </c>
      <c r="E23" s="194"/>
      <c r="F23" s="194"/>
      <c r="G23" s="194"/>
      <c r="H23" s="194"/>
      <c r="I23" s="194"/>
      <c r="J23" s="199"/>
      <c r="K23" s="194"/>
      <c r="L23" s="28"/>
      <c r="M23" s="194"/>
      <c r="N23" s="194"/>
      <c r="O23" s="39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spans="1:25" s="2" customFormat="1" ht="22.5" customHeight="1" x14ac:dyDescent="0.3">
      <c r="A24" s="57"/>
      <c r="B24" s="78"/>
      <c r="C24" s="56"/>
      <c r="D24" s="56"/>
      <c r="E24" s="275" t="s">
        <v>5</v>
      </c>
      <c r="F24" s="275"/>
      <c r="G24" s="275"/>
      <c r="H24" s="275"/>
      <c r="I24" s="275"/>
      <c r="J24" s="199"/>
      <c r="K24" s="191"/>
      <c r="L24" s="14"/>
      <c r="M24" s="56"/>
      <c r="N24" s="56"/>
      <c r="O24" s="40"/>
      <c r="P24" s="57"/>
      <c r="Q24" s="57"/>
      <c r="R24" s="57"/>
      <c r="S24" s="57"/>
      <c r="T24" s="57"/>
      <c r="U24" s="57"/>
      <c r="V24" s="57"/>
      <c r="W24" s="57"/>
      <c r="X24" s="57"/>
      <c r="Y24" s="57"/>
    </row>
    <row r="25" spans="1:25" s="1" customFormat="1" ht="6.95" customHeight="1" x14ac:dyDescent="0.3">
      <c r="A25" s="53"/>
      <c r="B25" s="76"/>
      <c r="C25" s="194"/>
      <c r="D25" s="194"/>
      <c r="E25" s="194"/>
      <c r="F25" s="194"/>
      <c r="G25" s="194"/>
      <c r="H25" s="194"/>
      <c r="I25" s="194"/>
      <c r="J25" s="199"/>
      <c r="K25" s="194"/>
      <c r="L25" s="28"/>
      <c r="M25" s="194"/>
      <c r="N25" s="194"/>
      <c r="O25" s="39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s="1" customFormat="1" ht="6.95" customHeight="1" x14ac:dyDescent="0.3">
      <c r="A26" s="53"/>
      <c r="B26" s="76"/>
      <c r="C26" s="194"/>
      <c r="D26" s="194"/>
      <c r="E26" s="194"/>
      <c r="F26" s="194"/>
      <c r="G26" s="194"/>
      <c r="H26" s="194"/>
      <c r="I26" s="194"/>
      <c r="J26" s="199"/>
      <c r="K26" s="194"/>
      <c r="L26" s="28"/>
      <c r="M26" s="194"/>
      <c r="N26" s="194"/>
      <c r="O26" s="39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spans="1:25" s="1" customFormat="1" ht="25.35" customHeight="1" x14ac:dyDescent="0.3">
      <c r="A27" s="53"/>
      <c r="B27" s="76"/>
      <c r="C27" s="194"/>
      <c r="D27" s="79" t="s">
        <v>24</v>
      </c>
      <c r="E27" s="194"/>
      <c r="F27" s="194"/>
      <c r="G27" s="194"/>
      <c r="H27" s="194"/>
      <c r="I27" s="194"/>
      <c r="J27" s="199"/>
      <c r="K27" s="194"/>
      <c r="L27" s="28"/>
      <c r="M27" s="58">
        <f>M76</f>
        <v>0</v>
      </c>
      <c r="N27" s="194"/>
      <c r="O27" s="39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spans="1:25" s="1" customFormat="1" ht="6.95" customHeight="1" x14ac:dyDescent="0.3">
      <c r="A28" s="53"/>
      <c r="B28" s="76"/>
      <c r="C28" s="194"/>
      <c r="D28" s="194"/>
      <c r="E28" s="194"/>
      <c r="F28" s="194"/>
      <c r="G28" s="194"/>
      <c r="H28" s="194"/>
      <c r="I28" s="194"/>
      <c r="J28" s="199"/>
      <c r="K28" s="194"/>
      <c r="L28" s="28"/>
      <c r="M28" s="194"/>
      <c r="N28" s="194"/>
      <c r="O28" s="39"/>
      <c r="P28" s="53"/>
      <c r="Q28" s="53"/>
      <c r="R28" s="53"/>
      <c r="S28" s="53"/>
      <c r="T28" s="53"/>
      <c r="U28" s="53"/>
      <c r="V28" s="53"/>
      <c r="W28" s="53"/>
      <c r="X28" s="53"/>
      <c r="Y28" s="53"/>
    </row>
    <row r="29" spans="1:25" s="1" customFormat="1" ht="14.45" customHeight="1" x14ac:dyDescent="0.3">
      <c r="A29" s="53"/>
      <c r="B29" s="76"/>
      <c r="C29" s="194"/>
      <c r="D29" s="194"/>
      <c r="E29" s="194"/>
      <c r="F29" s="194"/>
      <c r="G29" s="192" t="s">
        <v>26</v>
      </c>
      <c r="H29" s="194"/>
      <c r="I29" s="194"/>
      <c r="J29" s="199"/>
      <c r="K29" s="194"/>
      <c r="L29" s="26" t="s">
        <v>25</v>
      </c>
      <c r="M29" s="192" t="s">
        <v>27</v>
      </c>
      <c r="N29" s="194"/>
      <c r="O29" s="39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spans="1:25" s="1" customFormat="1" ht="14.45" customHeight="1" x14ac:dyDescent="0.3">
      <c r="A30" s="53"/>
      <c r="B30" s="76"/>
      <c r="C30" s="194"/>
      <c r="D30" s="188" t="s">
        <v>28</v>
      </c>
      <c r="E30" s="188" t="s">
        <v>29</v>
      </c>
      <c r="F30" s="188"/>
      <c r="G30" s="59">
        <f>M76</f>
        <v>0</v>
      </c>
      <c r="H30" s="194"/>
      <c r="I30" s="194"/>
      <c r="J30" s="199"/>
      <c r="K30" s="194"/>
      <c r="L30" s="15">
        <v>0.21</v>
      </c>
      <c r="M30" s="59">
        <f>G30*0.21</f>
        <v>0</v>
      </c>
      <c r="N30" s="194"/>
      <c r="O30" s="39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spans="1:25" s="1" customFormat="1" ht="14.45" customHeight="1" x14ac:dyDescent="0.3">
      <c r="A31" s="53"/>
      <c r="B31" s="76"/>
      <c r="C31" s="194"/>
      <c r="D31" s="194"/>
      <c r="E31" s="188" t="s">
        <v>30</v>
      </c>
      <c r="F31" s="188"/>
      <c r="G31" s="59">
        <f>ROUND(SUM(BI76:BI85), 2)</f>
        <v>0</v>
      </c>
      <c r="H31" s="194"/>
      <c r="I31" s="194"/>
      <c r="J31" s="199"/>
      <c r="K31" s="194"/>
      <c r="L31" s="15">
        <v>0.15</v>
      </c>
      <c r="M31" s="59">
        <f>ROUND(ROUND((SUM(BI76:BI85)), 2)*L31, 2)</f>
        <v>0</v>
      </c>
      <c r="N31" s="194"/>
      <c r="O31" s="39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spans="1:25" s="1" customFormat="1" ht="14.45" hidden="1" customHeight="1" x14ac:dyDescent="0.3">
      <c r="A32" s="53"/>
      <c r="B32" s="76"/>
      <c r="C32" s="194"/>
      <c r="D32" s="194"/>
      <c r="E32" s="188" t="s">
        <v>31</v>
      </c>
      <c r="F32" s="188"/>
      <c r="G32" s="59">
        <f>ROUND(SUM(BJ76:BJ85), 2)</f>
        <v>0</v>
      </c>
      <c r="H32" s="194"/>
      <c r="I32" s="194"/>
      <c r="J32" s="199"/>
      <c r="K32" s="194"/>
      <c r="L32" s="15">
        <v>0.21</v>
      </c>
      <c r="M32" s="59">
        <v>0</v>
      </c>
      <c r="N32" s="194"/>
      <c r="O32" s="39"/>
      <c r="P32" s="53"/>
      <c r="Q32" s="53"/>
      <c r="R32" s="53"/>
      <c r="S32" s="53"/>
      <c r="T32" s="53"/>
      <c r="U32" s="53"/>
      <c r="V32" s="53"/>
      <c r="W32" s="53"/>
      <c r="X32" s="53"/>
      <c r="Y32" s="53"/>
    </row>
    <row r="33" spans="1:25" s="1" customFormat="1" ht="14.45" hidden="1" customHeight="1" x14ac:dyDescent="0.3">
      <c r="A33" s="53"/>
      <c r="B33" s="76"/>
      <c r="C33" s="194"/>
      <c r="D33" s="194"/>
      <c r="E33" s="188" t="s">
        <v>32</v>
      </c>
      <c r="F33" s="188"/>
      <c r="G33" s="59">
        <f>ROUND(SUM(BK76:BK85), 2)</f>
        <v>0</v>
      </c>
      <c r="H33" s="194"/>
      <c r="I33" s="194"/>
      <c r="J33" s="199"/>
      <c r="K33" s="194"/>
      <c r="L33" s="15">
        <v>0.15</v>
      </c>
      <c r="M33" s="59">
        <v>0</v>
      </c>
      <c r="N33" s="194"/>
      <c r="O33" s="39"/>
      <c r="P33" s="53"/>
      <c r="Q33" s="53"/>
      <c r="R33" s="53"/>
      <c r="S33" s="53"/>
      <c r="T33" s="53"/>
      <c r="U33" s="53"/>
      <c r="V33" s="53"/>
      <c r="W33" s="53"/>
      <c r="X33" s="53"/>
      <c r="Y33" s="53"/>
    </row>
    <row r="34" spans="1:25" s="1" customFormat="1" ht="14.45" hidden="1" customHeight="1" x14ac:dyDescent="0.3">
      <c r="A34" s="53"/>
      <c r="B34" s="76"/>
      <c r="C34" s="194"/>
      <c r="D34" s="194"/>
      <c r="E34" s="188" t="s">
        <v>33</v>
      </c>
      <c r="F34" s="188"/>
      <c r="G34" s="59">
        <f>ROUND(SUM(BL76:BL85), 2)</f>
        <v>0</v>
      </c>
      <c r="H34" s="194"/>
      <c r="I34" s="194"/>
      <c r="J34" s="199"/>
      <c r="K34" s="194"/>
      <c r="L34" s="15">
        <v>0</v>
      </c>
      <c r="M34" s="59">
        <v>0</v>
      </c>
      <c r="N34" s="194"/>
      <c r="O34" s="39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spans="1:25" s="1" customFormat="1" ht="6.95" customHeight="1" x14ac:dyDescent="0.3">
      <c r="A35" s="53"/>
      <c r="B35" s="76"/>
      <c r="C35" s="194"/>
      <c r="D35" s="194"/>
      <c r="E35" s="194"/>
      <c r="F35" s="194"/>
      <c r="G35" s="194"/>
      <c r="H35" s="194"/>
      <c r="I35" s="194"/>
      <c r="J35" s="199"/>
      <c r="K35" s="194"/>
      <c r="L35" s="28"/>
      <c r="M35" s="194"/>
      <c r="N35" s="194"/>
      <c r="O35" s="39"/>
      <c r="P35" s="53"/>
      <c r="Q35" s="53"/>
      <c r="R35" s="53"/>
      <c r="S35" s="53"/>
      <c r="T35" s="53"/>
      <c r="U35" s="53"/>
      <c r="V35" s="53"/>
      <c r="W35" s="53"/>
      <c r="X35" s="53"/>
      <c r="Y35" s="53"/>
    </row>
    <row r="36" spans="1:25" s="1" customFormat="1" ht="25.35" customHeight="1" x14ac:dyDescent="0.3">
      <c r="A36" s="53"/>
      <c r="B36" s="76"/>
      <c r="C36" s="204"/>
      <c r="D36" s="203" t="s">
        <v>34</v>
      </c>
      <c r="E36" s="204"/>
      <c r="F36" s="204"/>
      <c r="G36" s="204"/>
      <c r="H36" s="205" t="s">
        <v>35</v>
      </c>
      <c r="I36" s="206" t="s">
        <v>36</v>
      </c>
      <c r="J36" s="234"/>
      <c r="K36" s="206"/>
      <c r="L36" s="207"/>
      <c r="M36" s="208">
        <f>SUM(M27:M34)</f>
        <v>0</v>
      </c>
      <c r="N36" s="204"/>
      <c r="O36" s="41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spans="1:25" s="1" customFormat="1" ht="14.45" customHeight="1" x14ac:dyDescent="0.3">
      <c r="A37" s="53"/>
      <c r="B37" s="80"/>
      <c r="C37" s="60"/>
      <c r="D37" s="60"/>
      <c r="E37" s="60"/>
      <c r="F37" s="60"/>
      <c r="G37" s="60"/>
      <c r="H37" s="60"/>
      <c r="I37" s="60"/>
      <c r="J37" s="235"/>
      <c r="K37" s="60"/>
      <c r="L37" s="30"/>
      <c r="M37" s="60"/>
      <c r="N37" s="60"/>
      <c r="O37" s="42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41" spans="1:25" s="1" customFormat="1" ht="6.95" customHeight="1" x14ac:dyDescent="0.3">
      <c r="A41" s="53"/>
      <c r="B41" s="81"/>
      <c r="C41" s="61"/>
      <c r="D41" s="61"/>
      <c r="E41" s="61"/>
      <c r="F41" s="61"/>
      <c r="G41" s="61"/>
      <c r="H41" s="61"/>
      <c r="I41" s="61"/>
      <c r="J41" s="236"/>
      <c r="K41" s="61"/>
      <c r="L41" s="31"/>
      <c r="M41" s="61"/>
      <c r="N41" s="61"/>
      <c r="O41" s="43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spans="1:25" s="1" customFormat="1" ht="36.950000000000003" customHeight="1" x14ac:dyDescent="0.3">
      <c r="A42" s="53"/>
      <c r="B42" s="76"/>
      <c r="C42" s="74" t="s">
        <v>81</v>
      </c>
      <c r="D42" s="194"/>
      <c r="E42" s="194"/>
      <c r="F42" s="194"/>
      <c r="G42" s="194"/>
      <c r="H42" s="194"/>
      <c r="I42" s="194"/>
      <c r="J42" s="199"/>
      <c r="K42" s="194"/>
      <c r="L42" s="28"/>
      <c r="M42" s="194"/>
      <c r="N42" s="194"/>
      <c r="O42" s="39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25" s="1" customFormat="1" ht="6.95" customHeight="1" x14ac:dyDescent="0.3">
      <c r="A43" s="53"/>
      <c r="B43" s="76"/>
      <c r="C43" s="194"/>
      <c r="D43" s="194"/>
      <c r="E43" s="194"/>
      <c r="F43" s="194"/>
      <c r="G43" s="194"/>
      <c r="H43" s="194"/>
      <c r="I43" s="194"/>
      <c r="J43" s="199"/>
      <c r="K43" s="194"/>
      <c r="L43" s="28"/>
      <c r="M43" s="194"/>
      <c r="N43" s="194"/>
      <c r="O43" s="39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spans="1:25" s="1" customFormat="1" ht="14.45" customHeight="1" x14ac:dyDescent="0.3">
      <c r="A44" s="53"/>
      <c r="B44" s="76"/>
      <c r="C44" s="193" t="s">
        <v>14</v>
      </c>
      <c r="D44" s="194"/>
      <c r="E44" s="194"/>
      <c r="F44" s="194"/>
      <c r="G44" s="194"/>
      <c r="H44" s="194"/>
      <c r="I44" s="194"/>
      <c r="J44" s="199"/>
      <c r="K44" s="194"/>
      <c r="L44" s="28"/>
      <c r="M44" s="194"/>
      <c r="N44" s="194"/>
      <c r="O44" s="39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spans="1:25" s="1" customFormat="1" ht="22.5" customHeight="1" x14ac:dyDescent="0.3">
      <c r="A45" s="53"/>
      <c r="B45" s="76"/>
      <c r="C45" s="194"/>
      <c r="D45" s="194"/>
      <c r="E45" s="279" t="str">
        <f>E7</f>
        <v>Příhrádek Pardubice - dodávka vnitřního vybavení a expozic</v>
      </c>
      <c r="F45" s="279"/>
      <c r="G45" s="280"/>
      <c r="H45" s="280"/>
      <c r="I45" s="280"/>
      <c r="J45" s="199"/>
      <c r="K45" s="193"/>
      <c r="L45" s="28"/>
      <c r="M45" s="194"/>
      <c r="N45" s="194"/>
      <c r="O45" s="39"/>
      <c r="P45" s="53"/>
      <c r="Q45" s="53"/>
      <c r="R45" s="53"/>
      <c r="S45" s="53"/>
      <c r="T45" s="53"/>
      <c r="U45" s="53"/>
      <c r="V45" s="53"/>
      <c r="W45" s="53"/>
      <c r="X45" s="53"/>
      <c r="Y45" s="53"/>
    </row>
    <row r="46" spans="1:25" s="1" customFormat="1" ht="14.45" customHeight="1" x14ac:dyDescent="0.3">
      <c r="A46" s="53"/>
      <c r="B46" s="76"/>
      <c r="C46" s="193" t="s">
        <v>80</v>
      </c>
      <c r="D46" s="194"/>
      <c r="E46" s="194"/>
      <c r="F46" s="194"/>
      <c r="G46" s="194"/>
      <c r="H46" s="194"/>
      <c r="I46" s="194"/>
      <c r="J46" s="199"/>
      <c r="K46" s="194"/>
      <c r="L46" s="28"/>
      <c r="M46" s="194"/>
      <c r="N46" s="194"/>
      <c r="O46" s="39"/>
      <c r="P46" s="53"/>
      <c r="Q46" s="53"/>
      <c r="R46" s="53"/>
      <c r="S46" s="53"/>
      <c r="T46" s="53"/>
      <c r="U46" s="53"/>
      <c r="V46" s="53"/>
      <c r="W46" s="53"/>
      <c r="X46" s="53"/>
      <c r="Y46" s="53"/>
    </row>
    <row r="47" spans="1:25" s="1" customFormat="1" ht="23.25" customHeight="1" x14ac:dyDescent="0.3">
      <c r="A47" s="53"/>
      <c r="B47" s="76"/>
      <c r="C47" s="194"/>
      <c r="D47" s="194"/>
      <c r="E47" s="281" t="str">
        <f>E9</f>
        <v>04.02 - Grafika</v>
      </c>
      <c r="F47" s="281"/>
      <c r="G47" s="282"/>
      <c r="H47" s="282"/>
      <c r="I47" s="282"/>
      <c r="J47" s="199"/>
      <c r="K47" s="194"/>
      <c r="L47" s="28"/>
      <c r="M47" s="194"/>
      <c r="N47" s="194"/>
      <c r="O47" s="39"/>
      <c r="P47" s="53"/>
      <c r="Q47" s="53"/>
      <c r="R47" s="53"/>
      <c r="S47" s="53"/>
      <c r="T47" s="53"/>
      <c r="U47" s="53"/>
      <c r="V47" s="53"/>
      <c r="W47" s="53"/>
      <c r="X47" s="53"/>
      <c r="Y47" s="53"/>
    </row>
    <row r="48" spans="1:25" s="1" customFormat="1" ht="6.95" customHeight="1" x14ac:dyDescent="0.3">
      <c r="A48" s="53"/>
      <c r="B48" s="76"/>
      <c r="C48" s="194"/>
      <c r="D48" s="194"/>
      <c r="E48" s="194"/>
      <c r="F48" s="194"/>
      <c r="G48" s="194"/>
      <c r="H48" s="194"/>
      <c r="I48" s="194"/>
      <c r="J48" s="199"/>
      <c r="K48" s="194"/>
      <c r="L48" s="28"/>
      <c r="M48" s="194"/>
      <c r="N48" s="194"/>
      <c r="O48" s="39"/>
      <c r="P48" s="53"/>
      <c r="Q48" s="53"/>
      <c r="R48" s="53"/>
      <c r="S48" s="53"/>
      <c r="T48" s="53"/>
      <c r="U48" s="53"/>
      <c r="V48" s="53"/>
      <c r="W48" s="53"/>
      <c r="X48" s="53"/>
      <c r="Y48" s="53"/>
    </row>
    <row r="49" spans="1:50" s="1" customFormat="1" ht="18" customHeight="1" x14ac:dyDescent="0.3">
      <c r="A49" s="53"/>
      <c r="B49" s="76"/>
      <c r="C49" s="193"/>
      <c r="D49" s="194"/>
      <c r="E49" s="194"/>
      <c r="F49" s="194"/>
      <c r="G49" s="189"/>
      <c r="H49" s="194"/>
      <c r="I49" s="194"/>
      <c r="J49" s="199"/>
      <c r="K49" s="194"/>
      <c r="L49" s="27"/>
      <c r="M49" s="55" t="str">
        <f>IF(M12="","",M12)</f>
        <v/>
      </c>
      <c r="N49" s="194"/>
      <c r="O49" s="39"/>
      <c r="P49" s="53"/>
      <c r="Q49" s="53"/>
      <c r="R49" s="53"/>
      <c r="S49" s="53"/>
      <c r="T49" s="53"/>
      <c r="U49" s="53"/>
      <c r="V49" s="53"/>
      <c r="W49" s="53"/>
      <c r="X49" s="53"/>
      <c r="Y49" s="53"/>
    </row>
    <row r="50" spans="1:50" s="1" customFormat="1" ht="6.95" customHeight="1" x14ac:dyDescent="0.3">
      <c r="A50" s="53"/>
      <c r="B50" s="76"/>
      <c r="C50" s="194"/>
      <c r="D50" s="194"/>
      <c r="E50" s="194"/>
      <c r="F50" s="194"/>
      <c r="G50" s="194"/>
      <c r="H50" s="194"/>
      <c r="I50" s="194"/>
      <c r="J50" s="199"/>
      <c r="K50" s="194"/>
      <c r="L50" s="28"/>
      <c r="M50" s="194"/>
      <c r="N50" s="194"/>
      <c r="O50" s="39"/>
      <c r="P50" s="53"/>
      <c r="Q50" s="53"/>
      <c r="R50" s="53"/>
      <c r="S50" s="53"/>
      <c r="T50" s="53"/>
      <c r="U50" s="53"/>
      <c r="V50" s="53"/>
      <c r="W50" s="53"/>
      <c r="X50" s="53"/>
      <c r="Y50" s="53"/>
    </row>
    <row r="51" spans="1:50" s="1" customFormat="1" ht="15" x14ac:dyDescent="0.3">
      <c r="A51" s="53"/>
      <c r="B51" s="76"/>
      <c r="C51" s="193"/>
      <c r="D51" s="194"/>
      <c r="E51" s="194"/>
      <c r="F51" s="194"/>
      <c r="G51" s="189"/>
      <c r="H51" s="194"/>
      <c r="I51" s="194"/>
      <c r="J51" s="199"/>
      <c r="K51" s="194"/>
      <c r="L51" s="27"/>
      <c r="M51" s="189" t="str">
        <f>E21</f>
        <v xml:space="preserve"> </v>
      </c>
      <c r="N51" s="194"/>
      <c r="O51" s="39"/>
      <c r="P51" s="53"/>
      <c r="Q51" s="53"/>
      <c r="R51" s="53"/>
      <c r="S51" s="53"/>
      <c r="T51" s="53"/>
      <c r="U51" s="53"/>
      <c r="V51" s="53"/>
      <c r="W51" s="53"/>
      <c r="X51" s="53"/>
      <c r="Y51" s="53"/>
    </row>
    <row r="52" spans="1:50" s="1" customFormat="1" ht="14.45" customHeight="1" x14ac:dyDescent="0.3">
      <c r="A52" s="53"/>
      <c r="B52" s="76"/>
      <c r="C52" s="193"/>
      <c r="D52" s="194"/>
      <c r="E52" s="194"/>
      <c r="F52" s="194"/>
      <c r="G52" s="189"/>
      <c r="H52" s="194"/>
      <c r="I52" s="194"/>
      <c r="J52" s="199"/>
      <c r="K52" s="194"/>
      <c r="L52" s="28"/>
      <c r="M52" s="194"/>
      <c r="N52" s="194"/>
      <c r="O52" s="39"/>
      <c r="P52" s="53"/>
      <c r="Q52" s="53"/>
      <c r="R52" s="53"/>
      <c r="S52" s="53"/>
      <c r="T52" s="53"/>
      <c r="U52" s="53"/>
      <c r="V52" s="53"/>
      <c r="W52" s="53"/>
      <c r="X52" s="53"/>
      <c r="Y52" s="53"/>
    </row>
    <row r="53" spans="1:50" s="1" customFormat="1" ht="10.35" customHeight="1" x14ac:dyDescent="0.3">
      <c r="A53" s="53"/>
      <c r="B53" s="76"/>
      <c r="C53" s="194"/>
      <c r="D53" s="194"/>
      <c r="E53" s="194"/>
      <c r="F53" s="194"/>
      <c r="G53" s="194"/>
      <c r="H53" s="194"/>
      <c r="I53" s="194"/>
      <c r="J53" s="199"/>
      <c r="K53" s="194"/>
      <c r="L53" s="28"/>
      <c r="M53" s="194"/>
      <c r="N53" s="194"/>
      <c r="O53" s="39"/>
      <c r="P53" s="53"/>
      <c r="Q53" s="53"/>
      <c r="R53" s="53"/>
      <c r="S53" s="53"/>
      <c r="T53" s="53"/>
      <c r="U53" s="53"/>
      <c r="V53" s="53"/>
      <c r="W53" s="53"/>
      <c r="X53" s="53"/>
      <c r="Y53" s="53"/>
    </row>
    <row r="54" spans="1:50" s="1" customFormat="1" ht="29.25" customHeight="1" x14ac:dyDescent="0.3">
      <c r="A54" s="53"/>
      <c r="B54" s="76"/>
      <c r="C54" s="209" t="s">
        <v>82</v>
      </c>
      <c r="D54" s="204"/>
      <c r="E54" s="204"/>
      <c r="F54" s="204"/>
      <c r="G54" s="204"/>
      <c r="H54" s="204"/>
      <c r="I54" s="204"/>
      <c r="J54" s="234"/>
      <c r="K54" s="204"/>
      <c r="L54" s="207"/>
      <c r="M54" s="210" t="s">
        <v>83</v>
      </c>
      <c r="N54" s="204"/>
      <c r="O54" s="41"/>
      <c r="P54" s="53"/>
      <c r="Q54" s="53"/>
      <c r="R54" s="53"/>
      <c r="S54" s="53"/>
      <c r="T54" s="53"/>
      <c r="U54" s="53"/>
      <c r="V54" s="53"/>
      <c r="W54" s="53"/>
      <c r="X54" s="53"/>
      <c r="Y54" s="53"/>
    </row>
    <row r="55" spans="1:50" s="1" customFormat="1" ht="10.35" customHeight="1" x14ac:dyDescent="0.3">
      <c r="A55" s="53"/>
      <c r="B55" s="76"/>
      <c r="C55" s="194"/>
      <c r="D55" s="194"/>
      <c r="E55" s="194"/>
      <c r="F55" s="194"/>
      <c r="G55" s="194"/>
      <c r="H55" s="194"/>
      <c r="I55" s="194"/>
      <c r="J55" s="199"/>
      <c r="K55" s="194"/>
      <c r="L55" s="28"/>
      <c r="M55" s="194"/>
      <c r="N55" s="194"/>
      <c r="O55" s="39"/>
      <c r="P55" s="53"/>
      <c r="Q55" s="53"/>
      <c r="R55" s="53"/>
      <c r="S55" s="53"/>
      <c r="T55" s="53"/>
      <c r="U55" s="53"/>
      <c r="V55" s="53"/>
      <c r="W55" s="53"/>
      <c r="X55" s="53"/>
      <c r="Y55" s="53"/>
    </row>
    <row r="56" spans="1:50" s="1" customFormat="1" ht="29.25" customHeight="1" x14ac:dyDescent="0.3">
      <c r="A56" s="53"/>
      <c r="B56" s="76"/>
      <c r="C56" s="82" t="s">
        <v>84</v>
      </c>
      <c r="D56" s="194"/>
      <c r="E56" s="194"/>
      <c r="F56" s="194"/>
      <c r="G56" s="194"/>
      <c r="H56" s="194"/>
      <c r="I56" s="194"/>
      <c r="J56" s="199"/>
      <c r="K56" s="194"/>
      <c r="L56" s="28"/>
      <c r="M56" s="58">
        <f>M76</f>
        <v>0</v>
      </c>
      <c r="N56" s="194"/>
      <c r="O56" s="39"/>
      <c r="P56" s="53"/>
      <c r="Q56" s="53"/>
      <c r="R56" s="53"/>
      <c r="S56" s="53"/>
      <c r="T56" s="53"/>
      <c r="U56" s="53"/>
      <c r="V56" s="53"/>
      <c r="W56" s="53"/>
      <c r="X56" s="53"/>
      <c r="Y56" s="53"/>
      <c r="AX56" s="11" t="s">
        <v>85</v>
      </c>
    </row>
    <row r="57" spans="1:50" s="1" customFormat="1" ht="21.75" customHeight="1" x14ac:dyDescent="0.3">
      <c r="A57" s="53"/>
      <c r="B57" s="76"/>
      <c r="C57" s="194"/>
      <c r="D57" s="194"/>
      <c r="E57" s="194"/>
      <c r="F57" s="194"/>
      <c r="G57" s="194"/>
      <c r="H57" s="194"/>
      <c r="I57" s="194"/>
      <c r="J57" s="199"/>
      <c r="K57" s="194"/>
      <c r="L57" s="28"/>
      <c r="M57" s="194"/>
      <c r="N57" s="194"/>
      <c r="O57" s="39"/>
      <c r="P57" s="53"/>
      <c r="Q57" s="53"/>
      <c r="R57" s="53"/>
      <c r="S57" s="53"/>
      <c r="T57" s="53"/>
      <c r="U57" s="53"/>
      <c r="V57" s="53"/>
      <c r="W57" s="53"/>
      <c r="X57" s="53"/>
      <c r="Y57" s="53"/>
    </row>
    <row r="58" spans="1:50" s="1" customFormat="1" ht="6.95" customHeight="1" x14ac:dyDescent="0.3">
      <c r="A58" s="53"/>
      <c r="B58" s="80"/>
      <c r="C58" s="60"/>
      <c r="D58" s="60"/>
      <c r="E58" s="60"/>
      <c r="F58" s="60"/>
      <c r="G58" s="60"/>
      <c r="H58" s="60"/>
      <c r="I58" s="60"/>
      <c r="J58" s="235"/>
      <c r="K58" s="60"/>
      <c r="L58" s="30"/>
      <c r="M58" s="60"/>
      <c r="N58" s="60"/>
      <c r="O58" s="42"/>
      <c r="P58" s="53"/>
      <c r="Q58" s="53"/>
      <c r="R58" s="53"/>
      <c r="S58" s="53"/>
      <c r="T58" s="53"/>
      <c r="U58" s="53"/>
      <c r="V58" s="53"/>
      <c r="W58" s="53"/>
      <c r="X58" s="53"/>
      <c r="Y58" s="53"/>
    </row>
    <row r="62" spans="1:50" s="1" customFormat="1" ht="6.95" customHeight="1" x14ac:dyDescent="0.3">
      <c r="A62" s="53"/>
      <c r="B62" s="44"/>
      <c r="C62" s="44"/>
      <c r="D62" s="44"/>
      <c r="E62" s="44"/>
      <c r="F62" s="44"/>
      <c r="G62" s="44"/>
      <c r="H62" s="44"/>
      <c r="I62" s="44"/>
      <c r="J62" s="92"/>
      <c r="K62" s="194"/>
      <c r="L62" s="28"/>
      <c r="M62" s="44"/>
      <c r="N62" s="44"/>
      <c r="O62" s="44"/>
      <c r="P62" s="53"/>
      <c r="Q62" s="53"/>
      <c r="R62" s="53"/>
      <c r="S62" s="53"/>
      <c r="T62" s="53"/>
      <c r="U62" s="53"/>
      <c r="V62" s="53"/>
      <c r="W62" s="53"/>
      <c r="X62" s="53"/>
      <c r="Y62" s="53"/>
    </row>
    <row r="63" spans="1:50" s="1" customFormat="1" ht="36.950000000000003" customHeight="1" x14ac:dyDescent="0.3">
      <c r="A63" s="53"/>
      <c r="B63" s="44"/>
      <c r="C63" s="74" t="s">
        <v>86</v>
      </c>
      <c r="D63" s="44"/>
      <c r="E63" s="44"/>
      <c r="F63" s="44"/>
      <c r="G63" s="44"/>
      <c r="H63" s="44"/>
      <c r="I63" s="44"/>
      <c r="J63" s="92"/>
      <c r="K63" s="194"/>
      <c r="L63" s="28"/>
      <c r="M63" s="44"/>
      <c r="N63" s="44"/>
      <c r="O63" s="44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4" spans="1:50" s="1" customFormat="1" ht="6.95" customHeight="1" x14ac:dyDescent="0.3">
      <c r="A64" s="53"/>
      <c r="B64" s="44"/>
      <c r="C64" s="44"/>
      <c r="D64" s="44"/>
      <c r="E64" s="44"/>
      <c r="F64" s="44"/>
      <c r="G64" s="44"/>
      <c r="H64" s="44"/>
      <c r="I64" s="44"/>
      <c r="J64" s="92"/>
      <c r="K64" s="194"/>
      <c r="L64" s="28"/>
      <c r="M64" s="44"/>
      <c r="N64" s="44"/>
      <c r="O64" s="44"/>
      <c r="P64" s="53"/>
      <c r="Q64" s="53"/>
      <c r="R64" s="53"/>
      <c r="S64" s="53"/>
      <c r="T64" s="53"/>
      <c r="U64" s="53"/>
      <c r="V64" s="53"/>
      <c r="W64" s="53"/>
      <c r="X64" s="53"/>
      <c r="Y64" s="53"/>
    </row>
    <row r="65" spans="1:68" s="1" customFormat="1" ht="14.45" customHeight="1" x14ac:dyDescent="0.3">
      <c r="A65" s="53"/>
      <c r="B65" s="44"/>
      <c r="C65" s="75" t="s">
        <v>14</v>
      </c>
      <c r="D65" s="44"/>
      <c r="E65" s="44"/>
      <c r="F65" s="44"/>
      <c r="G65" s="44"/>
      <c r="H65" s="44"/>
      <c r="I65" s="44"/>
      <c r="J65" s="92"/>
      <c r="K65" s="194"/>
      <c r="L65" s="28"/>
      <c r="M65" s="44"/>
      <c r="N65" s="44"/>
      <c r="O65" s="44"/>
      <c r="P65" s="53"/>
      <c r="Q65" s="53"/>
      <c r="R65" s="53"/>
      <c r="S65" s="53"/>
      <c r="T65" s="53"/>
      <c r="U65" s="53"/>
      <c r="V65" s="53"/>
      <c r="W65" s="53"/>
      <c r="X65" s="53"/>
      <c r="Y65" s="53"/>
    </row>
    <row r="66" spans="1:68" s="1" customFormat="1" ht="22.5" customHeight="1" x14ac:dyDescent="0.3">
      <c r="A66" s="53"/>
      <c r="B66" s="44"/>
      <c r="C66" s="44"/>
      <c r="D66" s="44"/>
      <c r="E66" s="279" t="str">
        <f>E7</f>
        <v>Příhrádek Pardubice - dodávka vnitřního vybavení a expozic</v>
      </c>
      <c r="F66" s="279"/>
      <c r="G66" s="280"/>
      <c r="H66" s="280"/>
      <c r="I66" s="280"/>
      <c r="J66" s="92"/>
      <c r="K66" s="193"/>
      <c r="L66" s="28"/>
      <c r="M66" s="44"/>
      <c r="N66" s="44"/>
      <c r="O66" s="44"/>
      <c r="P66" s="53"/>
      <c r="Q66" s="53"/>
      <c r="R66" s="53"/>
      <c r="S66" s="53"/>
      <c r="T66" s="53"/>
      <c r="U66" s="53"/>
      <c r="V66" s="53"/>
      <c r="W66" s="53"/>
      <c r="X66" s="53"/>
      <c r="Y66" s="53"/>
    </row>
    <row r="67" spans="1:68" s="1" customFormat="1" ht="14.45" customHeight="1" x14ac:dyDescent="0.3">
      <c r="A67" s="53"/>
      <c r="B67" s="44"/>
      <c r="C67" s="75" t="s">
        <v>80</v>
      </c>
      <c r="D67" s="44"/>
      <c r="E67" s="44"/>
      <c r="F67" s="44"/>
      <c r="G67" s="44"/>
      <c r="H67" s="44"/>
      <c r="I67" s="44"/>
      <c r="J67" s="92"/>
      <c r="K67" s="194"/>
      <c r="L67" s="28"/>
      <c r="M67" s="44"/>
      <c r="N67" s="44"/>
      <c r="O67" s="44"/>
      <c r="P67" s="53"/>
      <c r="Q67" s="53"/>
      <c r="R67" s="53"/>
      <c r="S67" s="53"/>
      <c r="T67" s="53"/>
      <c r="U67" s="53"/>
      <c r="V67" s="53"/>
      <c r="W67" s="53"/>
      <c r="X67" s="53"/>
      <c r="Y67" s="53"/>
    </row>
    <row r="68" spans="1:68" s="1" customFormat="1" ht="23.25" customHeight="1" x14ac:dyDescent="0.3">
      <c r="A68" s="53"/>
      <c r="B68" s="44"/>
      <c r="C68" s="44"/>
      <c r="D68" s="44"/>
      <c r="E68" s="281" t="str">
        <f>E9</f>
        <v>04.02 - Grafika</v>
      </c>
      <c r="F68" s="281"/>
      <c r="G68" s="282"/>
      <c r="H68" s="282"/>
      <c r="I68" s="282"/>
      <c r="J68" s="92"/>
      <c r="K68" s="194"/>
      <c r="L68" s="28"/>
      <c r="M68" s="44"/>
      <c r="N68" s="44"/>
      <c r="O68" s="44"/>
      <c r="P68" s="53"/>
      <c r="Q68" s="53"/>
      <c r="R68" s="53"/>
      <c r="S68" s="53"/>
      <c r="T68" s="53"/>
      <c r="U68" s="53"/>
      <c r="V68" s="53"/>
      <c r="W68" s="53"/>
      <c r="X68" s="53"/>
      <c r="Y68" s="53"/>
    </row>
    <row r="69" spans="1:68" s="1" customFormat="1" ht="6.95" customHeight="1" x14ac:dyDescent="0.3">
      <c r="A69" s="53"/>
      <c r="B69" s="44"/>
      <c r="C69" s="44"/>
      <c r="D69" s="44"/>
      <c r="E69" s="44"/>
      <c r="F69" s="44"/>
      <c r="G69" s="44"/>
      <c r="H69" s="44"/>
      <c r="I69" s="44"/>
      <c r="J69" s="92"/>
      <c r="K69" s="194"/>
      <c r="L69" s="28"/>
      <c r="M69" s="44"/>
      <c r="N69" s="44"/>
      <c r="O69" s="44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spans="1:68" s="1" customFormat="1" ht="18" customHeight="1" x14ac:dyDescent="0.3">
      <c r="A70" s="53"/>
      <c r="B70" s="44"/>
      <c r="C70" s="75"/>
      <c r="D70" s="44"/>
      <c r="E70" s="44"/>
      <c r="F70" s="44"/>
      <c r="G70" s="54"/>
      <c r="H70" s="44"/>
      <c r="I70" s="44"/>
      <c r="J70" s="92"/>
      <c r="K70" s="194"/>
      <c r="L70" s="27"/>
      <c r="M70" s="55"/>
      <c r="N70" s="44"/>
      <c r="O70" s="44"/>
      <c r="P70" s="53"/>
      <c r="Q70" s="53"/>
      <c r="R70" s="53"/>
      <c r="S70" s="53"/>
      <c r="T70" s="53"/>
      <c r="U70" s="53"/>
      <c r="V70" s="53"/>
      <c r="W70" s="53"/>
      <c r="X70" s="53"/>
      <c r="Y70" s="53"/>
    </row>
    <row r="71" spans="1:68" s="1" customFormat="1" ht="6.95" customHeight="1" x14ac:dyDescent="0.3">
      <c r="A71" s="53"/>
      <c r="B71" s="44"/>
      <c r="C71" s="44"/>
      <c r="D71" s="44"/>
      <c r="E71" s="44"/>
      <c r="F71" s="44"/>
      <c r="G71" s="44"/>
      <c r="H71" s="44"/>
      <c r="I71" s="44"/>
      <c r="J71" s="92"/>
      <c r="K71" s="194"/>
      <c r="L71" s="28"/>
      <c r="M71" s="44"/>
      <c r="N71" s="44"/>
      <c r="O71" s="44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spans="1:68" s="1" customFormat="1" ht="15" x14ac:dyDescent="0.3">
      <c r="A72" s="53"/>
      <c r="B72" s="44"/>
      <c r="C72" s="75"/>
      <c r="D72" s="44"/>
      <c r="E72" s="44"/>
      <c r="F72" s="44"/>
      <c r="G72" s="54"/>
      <c r="H72" s="44"/>
      <c r="I72" s="44"/>
      <c r="J72" s="92"/>
      <c r="K72" s="194"/>
      <c r="L72" s="27"/>
      <c r="M72" s="54"/>
      <c r="N72" s="44"/>
      <c r="O72" s="44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spans="1:68" s="1" customFormat="1" ht="14.45" customHeight="1" x14ac:dyDescent="0.3">
      <c r="A73" s="53"/>
      <c r="B73" s="44"/>
      <c r="C73" s="75"/>
      <c r="D73" s="44"/>
      <c r="E73" s="44"/>
      <c r="F73" s="44"/>
      <c r="G73" s="54" t="str">
        <f>IF(E18="","",E18)</f>
        <v xml:space="preserve"> </v>
      </c>
      <c r="H73" s="44"/>
      <c r="I73" s="44"/>
      <c r="J73" s="92"/>
      <c r="K73" s="194"/>
      <c r="L73" s="28"/>
      <c r="M73" s="44"/>
      <c r="N73" s="44"/>
      <c r="O73" s="44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spans="1:68" s="1" customFormat="1" ht="10.35" customHeight="1" x14ac:dyDescent="0.3">
      <c r="A74" s="53"/>
      <c r="B74" s="44"/>
      <c r="C74" s="44"/>
      <c r="D74" s="44"/>
      <c r="E74" s="44"/>
      <c r="F74" s="44"/>
      <c r="G74" s="44"/>
      <c r="H74" s="44"/>
      <c r="I74" s="44"/>
      <c r="J74" s="92"/>
      <c r="K74" s="194"/>
      <c r="L74" s="28"/>
      <c r="M74" s="44"/>
      <c r="N74" s="44"/>
      <c r="O74" s="44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68" s="3" customFormat="1" ht="29.25" customHeight="1" x14ac:dyDescent="0.3">
      <c r="A75" s="83"/>
      <c r="B75" s="64"/>
      <c r="C75" s="62" t="s">
        <v>87</v>
      </c>
      <c r="D75" s="62" t="s">
        <v>42</v>
      </c>
      <c r="E75" s="62" t="s">
        <v>38</v>
      </c>
      <c r="F75" s="62" t="s">
        <v>570</v>
      </c>
      <c r="G75" s="62" t="s">
        <v>88</v>
      </c>
      <c r="H75" s="62" t="s">
        <v>89</v>
      </c>
      <c r="I75" s="62" t="s">
        <v>90</v>
      </c>
      <c r="J75" s="93" t="s">
        <v>620</v>
      </c>
      <c r="K75" s="62"/>
      <c r="L75" s="32" t="s">
        <v>91</v>
      </c>
      <c r="M75" s="62" t="s">
        <v>83</v>
      </c>
      <c r="N75" s="62" t="s">
        <v>480</v>
      </c>
      <c r="O75" s="45" t="s">
        <v>481</v>
      </c>
      <c r="P75" s="105" t="s">
        <v>92</v>
      </c>
      <c r="Q75" s="105" t="s">
        <v>28</v>
      </c>
      <c r="R75" s="105" t="s">
        <v>93</v>
      </c>
      <c r="S75" s="105" t="s">
        <v>94</v>
      </c>
      <c r="T75" s="105" t="s">
        <v>95</v>
      </c>
      <c r="U75" s="105" t="s">
        <v>96</v>
      </c>
      <c r="V75" s="105" t="s">
        <v>97</v>
      </c>
      <c r="W75" s="106" t="s">
        <v>98</v>
      </c>
      <c r="X75" s="83"/>
      <c r="Y75" s="107"/>
    </row>
    <row r="76" spans="1:68" s="1" customFormat="1" ht="29.25" customHeight="1" x14ac:dyDescent="0.35">
      <c r="A76" s="53"/>
      <c r="B76" s="44"/>
      <c r="C76" s="84" t="s">
        <v>84</v>
      </c>
      <c r="D76" s="44"/>
      <c r="E76" s="44"/>
      <c r="F76" s="44"/>
      <c r="G76" s="44"/>
      <c r="H76" s="44"/>
      <c r="I76" s="44"/>
      <c r="J76" s="92"/>
      <c r="K76" s="194"/>
      <c r="L76" s="28"/>
      <c r="M76" s="65">
        <f>SUM(M77:M85)</f>
        <v>0</v>
      </c>
      <c r="N76" s="44"/>
      <c r="O76" s="46">
        <f>SUM(O77:O85)</f>
        <v>0</v>
      </c>
      <c r="P76" s="108"/>
      <c r="Q76" s="108"/>
      <c r="R76" s="108"/>
      <c r="S76" s="109">
        <f>SUM(S77:S85)</f>
        <v>0</v>
      </c>
      <c r="T76" s="108"/>
      <c r="U76" s="109">
        <f>SUM(U77:U85)</f>
        <v>0</v>
      </c>
      <c r="V76" s="108"/>
      <c r="W76" s="110">
        <f>SUM(W77:W85)</f>
        <v>0</v>
      </c>
      <c r="X76" s="53"/>
      <c r="Y76" s="53"/>
      <c r="AW76" s="11" t="s">
        <v>55</v>
      </c>
      <c r="AX76" s="11" t="s">
        <v>85</v>
      </c>
      <c r="BN76" s="16">
        <f>SUM(BN77:BN85)</f>
        <v>0</v>
      </c>
    </row>
    <row r="77" spans="1:68" s="1" customFormat="1" x14ac:dyDescent="0.3">
      <c r="A77" s="53"/>
      <c r="B77" s="44"/>
      <c r="C77" s="85" t="s">
        <v>62</v>
      </c>
      <c r="D77" s="85" t="s">
        <v>99</v>
      </c>
      <c r="E77" s="86" t="s">
        <v>469</v>
      </c>
      <c r="F77" s="86" t="s">
        <v>618</v>
      </c>
      <c r="G77" s="87" t="s">
        <v>486</v>
      </c>
      <c r="H77" s="64" t="s">
        <v>423</v>
      </c>
      <c r="I77" s="88">
        <v>6</v>
      </c>
      <c r="J77" s="229"/>
      <c r="K77" s="88"/>
      <c r="L77" s="228"/>
      <c r="M77" s="67">
        <f>ROUND(L77*I77,2)</f>
        <v>0</v>
      </c>
      <c r="N77" s="68">
        <v>0.21</v>
      </c>
      <c r="O77" s="47">
        <f t="shared" ref="O77:O85" si="0">M77*1.21</f>
        <v>0</v>
      </c>
      <c r="P77" s="114" t="s">
        <v>5</v>
      </c>
      <c r="Q77" s="70" t="s">
        <v>29</v>
      </c>
      <c r="R77" s="71">
        <v>0</v>
      </c>
      <c r="S77" s="71">
        <f t="shared" ref="S77:S85" si="1">R77*I77</f>
        <v>0</v>
      </c>
      <c r="T77" s="71">
        <v>0</v>
      </c>
      <c r="U77" s="71">
        <f t="shared" ref="U77:U85" si="2">T77*I77</f>
        <v>0</v>
      </c>
      <c r="V77" s="71">
        <v>0</v>
      </c>
      <c r="W77" s="115">
        <f t="shared" ref="W77:W85" si="3">V77*I77</f>
        <v>0</v>
      </c>
      <c r="X77" s="53"/>
      <c r="Y77" s="53"/>
      <c r="AU77" s="11" t="s">
        <v>103</v>
      </c>
      <c r="AW77" s="11" t="s">
        <v>99</v>
      </c>
      <c r="AX77" s="11" t="s">
        <v>56</v>
      </c>
      <c r="BB77" s="11" t="s">
        <v>104</v>
      </c>
      <c r="BH77" s="17">
        <f t="shared" ref="BH77:BH85" si="4">IF(Q77="základní",M77,0)</f>
        <v>0</v>
      </c>
      <c r="BI77" s="17">
        <f t="shared" ref="BI77:BI85" si="5">IF(Q77="snížená",M77,0)</f>
        <v>0</v>
      </c>
      <c r="BJ77" s="17">
        <f t="shared" ref="BJ77:BJ85" si="6">IF(Q77="zákl. přenesená",M77,0)</f>
        <v>0</v>
      </c>
      <c r="BK77" s="17">
        <f t="shared" ref="BK77:BK85" si="7">IF(Q77="sníž. přenesená",M77,0)</f>
        <v>0</v>
      </c>
      <c r="BL77" s="17">
        <f t="shared" ref="BL77:BL85" si="8">IF(Q77="nulová",M77,0)</f>
        <v>0</v>
      </c>
      <c r="BM77" s="11" t="s">
        <v>62</v>
      </c>
      <c r="BN77" s="17">
        <f t="shared" ref="BN77:BN85" si="9">ROUND(L77*I77,2)</f>
        <v>0</v>
      </c>
      <c r="BO77" s="11" t="s">
        <v>103</v>
      </c>
      <c r="BP77" s="11" t="s">
        <v>64</v>
      </c>
    </row>
    <row r="78" spans="1:68" s="1" customFormat="1" ht="27" x14ac:dyDescent="0.3">
      <c r="A78" s="53"/>
      <c r="B78" s="44"/>
      <c r="C78" s="85" t="s">
        <v>64</v>
      </c>
      <c r="D78" s="85" t="s">
        <v>99</v>
      </c>
      <c r="E78" s="86" t="s">
        <v>470</v>
      </c>
      <c r="F78" s="86" t="s">
        <v>618</v>
      </c>
      <c r="G78" s="87" t="s">
        <v>487</v>
      </c>
      <c r="H78" s="64" t="s">
        <v>423</v>
      </c>
      <c r="I78" s="88">
        <v>35</v>
      </c>
      <c r="J78" s="229"/>
      <c r="K78" s="88"/>
      <c r="L78" s="228"/>
      <c r="M78" s="67">
        <f t="shared" ref="M78:M85" si="10">ROUND(L78*I78,2)</f>
        <v>0</v>
      </c>
      <c r="N78" s="68">
        <v>0.21</v>
      </c>
      <c r="O78" s="47">
        <f t="shared" si="0"/>
        <v>0</v>
      </c>
      <c r="P78" s="114" t="s">
        <v>5</v>
      </c>
      <c r="Q78" s="70" t="s">
        <v>29</v>
      </c>
      <c r="R78" s="71">
        <v>0</v>
      </c>
      <c r="S78" s="71">
        <f t="shared" si="1"/>
        <v>0</v>
      </c>
      <c r="T78" s="71">
        <v>0</v>
      </c>
      <c r="U78" s="71">
        <f t="shared" si="2"/>
        <v>0</v>
      </c>
      <c r="V78" s="71">
        <v>0</v>
      </c>
      <c r="W78" s="115">
        <f t="shared" si="3"/>
        <v>0</v>
      </c>
      <c r="X78" s="53"/>
      <c r="Y78" s="53"/>
      <c r="AU78" s="11" t="s">
        <v>103</v>
      </c>
      <c r="AW78" s="11" t="s">
        <v>99</v>
      </c>
      <c r="AX78" s="11" t="s">
        <v>56</v>
      </c>
      <c r="BB78" s="11" t="s">
        <v>104</v>
      </c>
      <c r="BH78" s="17">
        <f t="shared" si="4"/>
        <v>0</v>
      </c>
      <c r="BI78" s="17">
        <f t="shared" si="5"/>
        <v>0</v>
      </c>
      <c r="BJ78" s="17">
        <f t="shared" si="6"/>
        <v>0</v>
      </c>
      <c r="BK78" s="17">
        <f t="shared" si="7"/>
        <v>0</v>
      </c>
      <c r="BL78" s="17">
        <f t="shared" si="8"/>
        <v>0</v>
      </c>
      <c r="BM78" s="11" t="s">
        <v>62</v>
      </c>
      <c r="BN78" s="17">
        <f t="shared" si="9"/>
        <v>0</v>
      </c>
      <c r="BO78" s="11" t="s">
        <v>103</v>
      </c>
      <c r="BP78" s="11" t="s">
        <v>103</v>
      </c>
    </row>
    <row r="79" spans="1:68" s="1" customFormat="1" x14ac:dyDescent="0.3">
      <c r="A79" s="53"/>
      <c r="B79" s="44"/>
      <c r="C79" s="85" t="s">
        <v>107</v>
      </c>
      <c r="D79" s="85" t="s">
        <v>99</v>
      </c>
      <c r="E79" s="86" t="s">
        <v>471</v>
      </c>
      <c r="F79" s="86" t="s">
        <v>618</v>
      </c>
      <c r="G79" s="87" t="s">
        <v>488</v>
      </c>
      <c r="H79" s="64" t="s">
        <v>423</v>
      </c>
      <c r="I79" s="88">
        <v>60</v>
      </c>
      <c r="J79" s="229"/>
      <c r="K79" s="88"/>
      <c r="L79" s="228"/>
      <c r="M79" s="67">
        <f t="shared" si="10"/>
        <v>0</v>
      </c>
      <c r="N79" s="68">
        <v>0.21</v>
      </c>
      <c r="O79" s="47">
        <f t="shared" si="0"/>
        <v>0</v>
      </c>
      <c r="P79" s="114" t="s">
        <v>5</v>
      </c>
      <c r="Q79" s="70" t="s">
        <v>29</v>
      </c>
      <c r="R79" s="71">
        <v>0</v>
      </c>
      <c r="S79" s="71">
        <f t="shared" si="1"/>
        <v>0</v>
      </c>
      <c r="T79" s="71">
        <v>0</v>
      </c>
      <c r="U79" s="71">
        <f t="shared" si="2"/>
        <v>0</v>
      </c>
      <c r="V79" s="71">
        <v>0</v>
      </c>
      <c r="W79" s="115">
        <f t="shared" si="3"/>
        <v>0</v>
      </c>
      <c r="X79" s="53"/>
      <c r="Y79" s="53"/>
      <c r="AU79" s="11" t="s">
        <v>103</v>
      </c>
      <c r="AW79" s="11" t="s">
        <v>99</v>
      </c>
      <c r="AX79" s="11" t="s">
        <v>56</v>
      </c>
      <c r="BB79" s="11" t="s">
        <v>104</v>
      </c>
      <c r="BH79" s="17">
        <f t="shared" si="4"/>
        <v>0</v>
      </c>
      <c r="BI79" s="17">
        <f t="shared" si="5"/>
        <v>0</v>
      </c>
      <c r="BJ79" s="17">
        <f t="shared" si="6"/>
        <v>0</v>
      </c>
      <c r="BK79" s="17">
        <f t="shared" si="7"/>
        <v>0</v>
      </c>
      <c r="BL79" s="17">
        <f t="shared" si="8"/>
        <v>0</v>
      </c>
      <c r="BM79" s="11" t="s">
        <v>62</v>
      </c>
      <c r="BN79" s="17">
        <f t="shared" si="9"/>
        <v>0</v>
      </c>
      <c r="BO79" s="11" t="s">
        <v>103</v>
      </c>
      <c r="BP79" s="11" t="s">
        <v>109</v>
      </c>
    </row>
    <row r="80" spans="1:68" s="1" customFormat="1" ht="27" x14ac:dyDescent="0.3">
      <c r="A80" s="53"/>
      <c r="B80" s="44"/>
      <c r="C80" s="85" t="s">
        <v>103</v>
      </c>
      <c r="D80" s="85" t="s">
        <v>99</v>
      </c>
      <c r="E80" s="86" t="s">
        <v>472</v>
      </c>
      <c r="F80" s="86" t="s">
        <v>618</v>
      </c>
      <c r="G80" s="87" t="s">
        <v>489</v>
      </c>
      <c r="H80" s="64" t="s">
        <v>423</v>
      </c>
      <c r="I80" s="88">
        <v>40</v>
      </c>
      <c r="J80" s="229"/>
      <c r="K80" s="88"/>
      <c r="L80" s="228"/>
      <c r="M80" s="67">
        <f t="shared" si="10"/>
        <v>0</v>
      </c>
      <c r="N80" s="68">
        <v>0.21</v>
      </c>
      <c r="O80" s="47">
        <f t="shared" si="0"/>
        <v>0</v>
      </c>
      <c r="P80" s="114" t="s">
        <v>5</v>
      </c>
      <c r="Q80" s="70" t="s">
        <v>29</v>
      </c>
      <c r="R80" s="71">
        <v>0</v>
      </c>
      <c r="S80" s="71">
        <f t="shared" si="1"/>
        <v>0</v>
      </c>
      <c r="T80" s="71">
        <v>0</v>
      </c>
      <c r="U80" s="71">
        <f t="shared" si="2"/>
        <v>0</v>
      </c>
      <c r="V80" s="71">
        <v>0</v>
      </c>
      <c r="W80" s="115">
        <f t="shared" si="3"/>
        <v>0</v>
      </c>
      <c r="X80" s="53"/>
      <c r="Y80" s="53"/>
      <c r="AU80" s="11" t="s">
        <v>103</v>
      </c>
      <c r="AW80" s="11" t="s">
        <v>99</v>
      </c>
      <c r="AX80" s="11" t="s">
        <v>56</v>
      </c>
      <c r="BB80" s="11" t="s">
        <v>104</v>
      </c>
      <c r="BH80" s="17">
        <f t="shared" si="4"/>
        <v>0</v>
      </c>
      <c r="BI80" s="17">
        <f t="shared" si="5"/>
        <v>0</v>
      </c>
      <c r="BJ80" s="17">
        <f t="shared" si="6"/>
        <v>0</v>
      </c>
      <c r="BK80" s="17">
        <f t="shared" si="7"/>
        <v>0</v>
      </c>
      <c r="BL80" s="17">
        <f t="shared" si="8"/>
        <v>0</v>
      </c>
      <c r="BM80" s="11" t="s">
        <v>62</v>
      </c>
      <c r="BN80" s="17">
        <f t="shared" si="9"/>
        <v>0</v>
      </c>
      <c r="BO80" s="11" t="s">
        <v>103</v>
      </c>
      <c r="BP80" s="11" t="s">
        <v>111</v>
      </c>
    </row>
    <row r="81" spans="1:68" s="1" customFormat="1" ht="40.5" x14ac:dyDescent="0.3">
      <c r="A81" s="53"/>
      <c r="B81" s="44"/>
      <c r="C81" s="85" t="s">
        <v>112</v>
      </c>
      <c r="D81" s="85" t="s">
        <v>99</v>
      </c>
      <c r="E81" s="86" t="s">
        <v>473</v>
      </c>
      <c r="F81" s="86" t="s">
        <v>618</v>
      </c>
      <c r="G81" s="87" t="s">
        <v>490</v>
      </c>
      <c r="H81" s="64" t="s">
        <v>423</v>
      </c>
      <c r="I81" s="88">
        <v>120</v>
      </c>
      <c r="J81" s="229"/>
      <c r="K81" s="88"/>
      <c r="L81" s="228"/>
      <c r="M81" s="67">
        <f t="shared" si="10"/>
        <v>0</v>
      </c>
      <c r="N81" s="68">
        <v>0.21</v>
      </c>
      <c r="O81" s="47">
        <f t="shared" si="0"/>
        <v>0</v>
      </c>
      <c r="P81" s="114" t="s">
        <v>5</v>
      </c>
      <c r="Q81" s="70" t="s">
        <v>29</v>
      </c>
      <c r="R81" s="71">
        <v>0</v>
      </c>
      <c r="S81" s="71">
        <f t="shared" si="1"/>
        <v>0</v>
      </c>
      <c r="T81" s="71">
        <v>0</v>
      </c>
      <c r="U81" s="71">
        <f t="shared" si="2"/>
        <v>0</v>
      </c>
      <c r="V81" s="71">
        <v>0</v>
      </c>
      <c r="W81" s="115">
        <f t="shared" si="3"/>
        <v>0</v>
      </c>
      <c r="X81" s="53"/>
      <c r="Y81" s="53"/>
      <c r="AU81" s="11" t="s">
        <v>103</v>
      </c>
      <c r="AW81" s="11" t="s">
        <v>99</v>
      </c>
      <c r="AX81" s="11" t="s">
        <v>56</v>
      </c>
      <c r="BB81" s="11" t="s">
        <v>104</v>
      </c>
      <c r="BH81" s="17">
        <f t="shared" si="4"/>
        <v>0</v>
      </c>
      <c r="BI81" s="17">
        <f t="shared" si="5"/>
        <v>0</v>
      </c>
      <c r="BJ81" s="17">
        <f t="shared" si="6"/>
        <v>0</v>
      </c>
      <c r="BK81" s="17">
        <f t="shared" si="7"/>
        <v>0</v>
      </c>
      <c r="BL81" s="17">
        <f t="shared" si="8"/>
        <v>0</v>
      </c>
      <c r="BM81" s="11" t="s">
        <v>62</v>
      </c>
      <c r="BN81" s="17">
        <f t="shared" si="9"/>
        <v>0</v>
      </c>
      <c r="BO81" s="11" t="s">
        <v>103</v>
      </c>
      <c r="BP81" s="11" t="s">
        <v>114</v>
      </c>
    </row>
    <row r="82" spans="1:68" s="1" customFormat="1" ht="27" x14ac:dyDescent="0.3">
      <c r="A82" s="53"/>
      <c r="B82" s="44"/>
      <c r="C82" s="85" t="s">
        <v>109</v>
      </c>
      <c r="D82" s="85" t="s">
        <v>99</v>
      </c>
      <c r="E82" s="86" t="s">
        <v>474</v>
      </c>
      <c r="F82" s="86" t="s">
        <v>618</v>
      </c>
      <c r="G82" s="87" t="s">
        <v>491</v>
      </c>
      <c r="H82" s="64" t="s">
        <v>102</v>
      </c>
      <c r="I82" s="88">
        <v>3</v>
      </c>
      <c r="J82" s="229"/>
      <c r="K82" s="88"/>
      <c r="L82" s="228"/>
      <c r="M82" s="67">
        <f t="shared" si="10"/>
        <v>0</v>
      </c>
      <c r="N82" s="68">
        <v>0.21</v>
      </c>
      <c r="O82" s="47">
        <f t="shared" si="0"/>
        <v>0</v>
      </c>
      <c r="P82" s="114" t="s">
        <v>5</v>
      </c>
      <c r="Q82" s="70" t="s">
        <v>29</v>
      </c>
      <c r="R82" s="71">
        <v>0</v>
      </c>
      <c r="S82" s="71">
        <f t="shared" si="1"/>
        <v>0</v>
      </c>
      <c r="T82" s="71">
        <v>0</v>
      </c>
      <c r="U82" s="71">
        <f t="shared" si="2"/>
        <v>0</v>
      </c>
      <c r="V82" s="71">
        <v>0</v>
      </c>
      <c r="W82" s="115">
        <f t="shared" si="3"/>
        <v>0</v>
      </c>
      <c r="X82" s="53"/>
      <c r="Y82" s="53"/>
      <c r="AU82" s="11" t="s">
        <v>103</v>
      </c>
      <c r="AW82" s="11" t="s">
        <v>99</v>
      </c>
      <c r="AX82" s="11" t="s">
        <v>56</v>
      </c>
      <c r="BB82" s="11" t="s">
        <v>104</v>
      </c>
      <c r="BH82" s="17">
        <f t="shared" si="4"/>
        <v>0</v>
      </c>
      <c r="BI82" s="17">
        <f t="shared" si="5"/>
        <v>0</v>
      </c>
      <c r="BJ82" s="17">
        <f t="shared" si="6"/>
        <v>0</v>
      </c>
      <c r="BK82" s="17">
        <f t="shared" si="7"/>
        <v>0</v>
      </c>
      <c r="BL82" s="17">
        <f t="shared" si="8"/>
        <v>0</v>
      </c>
      <c r="BM82" s="11" t="s">
        <v>62</v>
      </c>
      <c r="BN82" s="17">
        <f t="shared" si="9"/>
        <v>0</v>
      </c>
      <c r="BO82" s="11" t="s">
        <v>103</v>
      </c>
      <c r="BP82" s="11" t="s">
        <v>116</v>
      </c>
    </row>
    <row r="83" spans="1:68" s="1" customFormat="1" x14ac:dyDescent="0.3">
      <c r="A83" s="53"/>
      <c r="B83" s="44"/>
      <c r="C83" s="85" t="s">
        <v>111</v>
      </c>
      <c r="D83" s="85" t="s">
        <v>99</v>
      </c>
      <c r="E83" s="86" t="s">
        <v>475</v>
      </c>
      <c r="F83" s="86" t="s">
        <v>618</v>
      </c>
      <c r="G83" s="87" t="s">
        <v>492</v>
      </c>
      <c r="H83" s="64" t="s">
        <v>423</v>
      </c>
      <c r="I83" s="88">
        <v>45</v>
      </c>
      <c r="J83" s="229"/>
      <c r="K83" s="88"/>
      <c r="L83" s="228"/>
      <c r="M83" s="67">
        <f t="shared" si="10"/>
        <v>0</v>
      </c>
      <c r="N83" s="68">
        <v>0.21</v>
      </c>
      <c r="O83" s="47">
        <f t="shared" si="0"/>
        <v>0</v>
      </c>
      <c r="P83" s="114" t="s">
        <v>5</v>
      </c>
      <c r="Q83" s="70" t="s">
        <v>29</v>
      </c>
      <c r="R83" s="71">
        <v>0</v>
      </c>
      <c r="S83" s="71">
        <f t="shared" si="1"/>
        <v>0</v>
      </c>
      <c r="T83" s="71">
        <v>0</v>
      </c>
      <c r="U83" s="71">
        <f t="shared" si="2"/>
        <v>0</v>
      </c>
      <c r="V83" s="71">
        <v>0</v>
      </c>
      <c r="W83" s="115">
        <f t="shared" si="3"/>
        <v>0</v>
      </c>
      <c r="X83" s="53"/>
      <c r="Y83" s="53"/>
      <c r="AU83" s="11" t="s">
        <v>103</v>
      </c>
      <c r="AW83" s="11" t="s">
        <v>99</v>
      </c>
      <c r="AX83" s="11" t="s">
        <v>56</v>
      </c>
      <c r="BB83" s="11" t="s">
        <v>104</v>
      </c>
      <c r="BH83" s="17">
        <f t="shared" si="4"/>
        <v>0</v>
      </c>
      <c r="BI83" s="17">
        <f t="shared" si="5"/>
        <v>0</v>
      </c>
      <c r="BJ83" s="17">
        <f t="shared" si="6"/>
        <v>0</v>
      </c>
      <c r="BK83" s="17">
        <f t="shared" si="7"/>
        <v>0</v>
      </c>
      <c r="BL83" s="17">
        <f t="shared" si="8"/>
        <v>0</v>
      </c>
      <c r="BM83" s="11" t="s">
        <v>62</v>
      </c>
      <c r="BN83" s="17">
        <f t="shared" si="9"/>
        <v>0</v>
      </c>
      <c r="BO83" s="11" t="s">
        <v>103</v>
      </c>
      <c r="BP83" s="11" t="s">
        <v>122</v>
      </c>
    </row>
    <row r="84" spans="1:68" s="1" customFormat="1" x14ac:dyDescent="0.3">
      <c r="A84" s="53"/>
      <c r="B84" s="44"/>
      <c r="C84" s="85" t="s">
        <v>123</v>
      </c>
      <c r="D84" s="85" t="s">
        <v>99</v>
      </c>
      <c r="E84" s="86" t="s">
        <v>476</v>
      </c>
      <c r="F84" s="86" t="s">
        <v>619</v>
      </c>
      <c r="G84" s="87" t="s">
        <v>477</v>
      </c>
      <c r="H84" s="64" t="s">
        <v>102</v>
      </c>
      <c r="I84" s="88">
        <v>5</v>
      </c>
      <c r="J84" s="229"/>
      <c r="K84" s="88"/>
      <c r="L84" s="228"/>
      <c r="M84" s="67">
        <f t="shared" si="10"/>
        <v>0</v>
      </c>
      <c r="N84" s="68">
        <v>0.21</v>
      </c>
      <c r="O84" s="47">
        <f t="shared" si="0"/>
        <v>0</v>
      </c>
      <c r="P84" s="114" t="s">
        <v>5</v>
      </c>
      <c r="Q84" s="70" t="s">
        <v>29</v>
      </c>
      <c r="R84" s="71">
        <v>0</v>
      </c>
      <c r="S84" s="71">
        <f t="shared" si="1"/>
        <v>0</v>
      </c>
      <c r="T84" s="71">
        <v>0</v>
      </c>
      <c r="U84" s="71">
        <f t="shared" si="2"/>
        <v>0</v>
      </c>
      <c r="V84" s="71">
        <v>0</v>
      </c>
      <c r="W84" s="115">
        <f t="shared" si="3"/>
        <v>0</v>
      </c>
      <c r="X84" s="53"/>
      <c r="Y84" s="53"/>
      <c r="AU84" s="11" t="s">
        <v>103</v>
      </c>
      <c r="AW84" s="11" t="s">
        <v>99</v>
      </c>
      <c r="AX84" s="11" t="s">
        <v>56</v>
      </c>
      <c r="BB84" s="11" t="s">
        <v>104</v>
      </c>
      <c r="BH84" s="17">
        <f t="shared" si="4"/>
        <v>0</v>
      </c>
      <c r="BI84" s="17">
        <f t="shared" si="5"/>
        <v>0</v>
      </c>
      <c r="BJ84" s="17">
        <f t="shared" si="6"/>
        <v>0</v>
      </c>
      <c r="BK84" s="17">
        <f t="shared" si="7"/>
        <v>0</v>
      </c>
      <c r="BL84" s="17">
        <f t="shared" si="8"/>
        <v>0</v>
      </c>
      <c r="BM84" s="11" t="s">
        <v>62</v>
      </c>
      <c r="BN84" s="17">
        <f t="shared" si="9"/>
        <v>0</v>
      </c>
      <c r="BO84" s="11" t="s">
        <v>103</v>
      </c>
      <c r="BP84" s="11" t="s">
        <v>126</v>
      </c>
    </row>
    <row r="85" spans="1:68" s="1" customFormat="1" x14ac:dyDescent="0.3">
      <c r="A85" s="53"/>
      <c r="B85" s="44"/>
      <c r="C85" s="85" t="s">
        <v>114</v>
      </c>
      <c r="D85" s="85" t="s">
        <v>99</v>
      </c>
      <c r="E85" s="86" t="s">
        <v>478</v>
      </c>
      <c r="F85" s="86" t="s">
        <v>619</v>
      </c>
      <c r="G85" s="87" t="s">
        <v>479</v>
      </c>
      <c r="H85" s="64" t="s">
        <v>102</v>
      </c>
      <c r="I85" s="88">
        <v>1</v>
      </c>
      <c r="J85" s="229"/>
      <c r="K85" s="88"/>
      <c r="L85" s="228"/>
      <c r="M85" s="67">
        <f t="shared" si="10"/>
        <v>0</v>
      </c>
      <c r="N85" s="68">
        <v>0.21</v>
      </c>
      <c r="O85" s="47">
        <f t="shared" si="0"/>
        <v>0</v>
      </c>
      <c r="P85" s="114" t="s">
        <v>5</v>
      </c>
      <c r="Q85" s="70" t="s">
        <v>29</v>
      </c>
      <c r="R85" s="71">
        <v>0</v>
      </c>
      <c r="S85" s="71">
        <f t="shared" si="1"/>
        <v>0</v>
      </c>
      <c r="T85" s="71">
        <v>0</v>
      </c>
      <c r="U85" s="71">
        <f t="shared" si="2"/>
        <v>0</v>
      </c>
      <c r="V85" s="71">
        <v>0</v>
      </c>
      <c r="W85" s="115">
        <f t="shared" si="3"/>
        <v>0</v>
      </c>
      <c r="X85" s="53"/>
      <c r="Y85" s="53"/>
      <c r="AU85" s="11" t="s">
        <v>103</v>
      </c>
      <c r="AW85" s="11" t="s">
        <v>99</v>
      </c>
      <c r="AX85" s="11" t="s">
        <v>56</v>
      </c>
      <c r="BB85" s="11" t="s">
        <v>104</v>
      </c>
      <c r="BH85" s="17">
        <f t="shared" si="4"/>
        <v>0</v>
      </c>
      <c r="BI85" s="17">
        <f t="shared" si="5"/>
        <v>0</v>
      </c>
      <c r="BJ85" s="17">
        <f t="shared" si="6"/>
        <v>0</v>
      </c>
      <c r="BK85" s="17">
        <f t="shared" si="7"/>
        <v>0</v>
      </c>
      <c r="BL85" s="17">
        <f t="shared" si="8"/>
        <v>0</v>
      </c>
      <c r="BM85" s="11" t="s">
        <v>62</v>
      </c>
      <c r="BN85" s="17">
        <f t="shared" si="9"/>
        <v>0</v>
      </c>
      <c r="BO85" s="11" t="s">
        <v>103</v>
      </c>
      <c r="BP85" s="11" t="s">
        <v>129</v>
      </c>
    </row>
    <row r="86" spans="1:68" s="1" customFormat="1" x14ac:dyDescent="0.3">
      <c r="A86" s="53"/>
      <c r="B86" s="44"/>
      <c r="C86" s="44"/>
      <c r="D86" s="44"/>
      <c r="E86" s="44"/>
      <c r="F86" s="44"/>
      <c r="G86" s="44"/>
      <c r="H86" s="44"/>
      <c r="I86" s="44"/>
      <c r="J86" s="92"/>
      <c r="K86" s="194"/>
      <c r="L86" s="28"/>
      <c r="M86" s="44"/>
      <c r="N86" s="44"/>
      <c r="O86" s="44"/>
      <c r="P86" s="53"/>
      <c r="Q86" s="53"/>
      <c r="R86" s="53"/>
      <c r="S86" s="53"/>
      <c r="T86" s="53"/>
      <c r="U86" s="53"/>
      <c r="V86" s="53"/>
      <c r="W86" s="53"/>
      <c r="X86" s="53"/>
      <c r="Y86" s="53"/>
    </row>
  </sheetData>
  <sheetProtection algorithmName="SHA-512" hashValue="B3n93bnFxmxmVCkcP8za7AeJJlWEaRHg5uhAiD4JIsR+HohPvbusxdVp9QrUqqMiayZiQgtNF6nNhUklLYFFmg==" saltValue="nq/D7vFrQk0W9D8VztBjvw==" spinCount="100000" sheet="1" objects="1" scenarios="1"/>
  <autoFilter ref="C75:N85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</vt:lpstr>
      <vt:lpstr>03.01 - Mobiliář expozice</vt:lpstr>
      <vt:lpstr>03.02 - Nábytek atypický</vt:lpstr>
      <vt:lpstr>04.01 - Audio video</vt:lpstr>
      <vt:lpstr>03.04 - Osvětlení</vt:lpstr>
      <vt:lpstr>03.05 - Technologie</vt:lpstr>
      <vt:lpstr>04.02 - Grafika</vt:lpstr>
      <vt:lpstr>'03.01 - Mobiliář expozice'!Názvy_tisku</vt:lpstr>
      <vt:lpstr>'03.02 - Nábytek atypický'!Názvy_tisku</vt:lpstr>
      <vt:lpstr>'03.04 - Osvětlení'!Názvy_tisku</vt:lpstr>
      <vt:lpstr>'03.05 - Technologie'!Názvy_tisku</vt:lpstr>
      <vt:lpstr>'04.01 - Audio video'!Názvy_tisku</vt:lpstr>
      <vt:lpstr>'04.02 - Grafika'!Názvy_tisku</vt:lpstr>
      <vt:lpstr>'Rekapitulace '!Názvy_tisku</vt:lpstr>
      <vt:lpstr>'03.01 - Mobiliář expozice'!Oblast_tisku</vt:lpstr>
      <vt:lpstr>'03.02 - Nábytek atypický'!Oblast_tisku</vt:lpstr>
      <vt:lpstr>'03.04 - Osvětlení'!Oblast_tisku</vt:lpstr>
      <vt:lpstr>'03.05 - Technologie'!Oblast_tisku</vt:lpstr>
      <vt:lpstr>'04.01 - Audio video'!Oblast_tisku</vt:lpstr>
      <vt:lpstr>'04.02 - Grafika'!Oblast_tisku</vt:lpstr>
      <vt:lpstr>'Rekapitulace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Jindra-PC\Jindra</dc:creator>
  <cp:lastModifiedBy>admin</cp:lastModifiedBy>
  <cp:lastPrinted>2019-06-07T10:06:23Z</cp:lastPrinted>
  <dcterms:created xsi:type="dcterms:W3CDTF">2017-02-23T10:26:01Z</dcterms:created>
  <dcterms:modified xsi:type="dcterms:W3CDTF">2019-07-12T06:35:59Z</dcterms:modified>
</cp:coreProperties>
</file>